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eton Hall/Homework/"/>
    </mc:Choice>
  </mc:AlternateContent>
  <bookViews>
    <workbookView xWindow="0" yWindow="0" windowWidth="17760" windowHeight="751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K23" i="1" s="1"/>
  <c r="K24" i="1" s="1"/>
  <c r="I14" i="1"/>
  <c r="M21" i="1"/>
  <c r="K21" i="1"/>
  <c r="M20" i="1"/>
  <c r="K20" i="1"/>
  <c r="I21" i="1"/>
  <c r="E8" i="1"/>
  <c r="G6" i="1" s="1"/>
  <c r="M22" i="1" l="1"/>
  <c r="M23" i="1" s="1"/>
  <c r="G10" i="1"/>
  <c r="K10" i="1" s="1"/>
  <c r="K6" i="1"/>
  <c r="M14" i="1" l="1"/>
  <c r="I8" i="1"/>
  <c r="M8" i="1"/>
  <c r="P8" i="1" l="1"/>
  <c r="I20" i="1" l="1"/>
  <c r="P14" i="1"/>
  <c r="I23" i="1" l="1"/>
  <c r="I22" i="1"/>
</calcChain>
</file>

<file path=xl/sharedStrings.xml><?xml version="1.0" encoding="utf-8"?>
<sst xmlns="http://schemas.openxmlformats.org/spreadsheetml/2006/main" count="40" uniqueCount="38">
  <si>
    <t>HOMEWORK #3</t>
  </si>
  <si>
    <t>Question #1</t>
  </si>
  <si>
    <t>S =</t>
  </si>
  <si>
    <t>u =</t>
  </si>
  <si>
    <t>d =</t>
  </si>
  <si>
    <t>X =</t>
  </si>
  <si>
    <t>t =</t>
  </si>
  <si>
    <t>i =</t>
  </si>
  <si>
    <t>C=</t>
  </si>
  <si>
    <t xml:space="preserve"> S =</t>
  </si>
  <si>
    <t>Su=</t>
  </si>
  <si>
    <t>Sd =</t>
  </si>
  <si>
    <t>Su - Sd =</t>
  </si>
  <si>
    <t>Cu=</t>
  </si>
  <si>
    <t>Cd=</t>
  </si>
  <si>
    <t>Cu - Cd =</t>
  </si>
  <si>
    <t>STEP 1</t>
  </si>
  <si>
    <t>STEP 2</t>
  </si>
  <si>
    <t>STEP 3</t>
  </si>
  <si>
    <t xml:space="preserve"> h =</t>
  </si>
  <si>
    <t>STEP 4</t>
  </si>
  <si>
    <t>STEP 5</t>
  </si>
  <si>
    <t>STEP 6</t>
  </si>
  <si>
    <t>PV (Sd) =</t>
  </si>
  <si>
    <t xml:space="preserve">             S - PV (Sd)=</t>
  </si>
  <si>
    <t>Question #2</t>
  </si>
  <si>
    <t>C =</t>
  </si>
  <si>
    <t>MISPRICED STRATEGY</t>
  </si>
  <si>
    <t>@ $90</t>
  </si>
  <si>
    <t>@ $110</t>
  </si>
  <si>
    <t>Cash Flow</t>
  </si>
  <si>
    <t>Today</t>
  </si>
  <si>
    <t>Sell 4 Calls</t>
  </si>
  <si>
    <t>Buy 1 Share</t>
  </si>
  <si>
    <t>Borrow the difference</t>
  </si>
  <si>
    <t>Total Cash Flow</t>
  </si>
  <si>
    <t>C = $3.00</t>
  </si>
  <si>
    <t>Cash Flow per Call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</si>
</sst>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\x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44" fontId="0" fillId="0" borderId="0" xfId="2" applyFont="1"/>
    <xf numFmtId="44" fontId="0" fillId="0" borderId="0" xfId="0" applyNumberFormat="1"/>
    <xf numFmtId="0" fontId="3" fillId="0" borderId="0" xfId="0" applyFont="1" applyAlignment="1">
      <alignment horizontal="right"/>
    </xf>
    <xf numFmtId="44" fontId="3" fillId="0" borderId="0" xfId="2" applyFont="1"/>
    <xf numFmtId="0" fontId="3" fillId="2" borderId="2" xfId="0" applyFont="1" applyFill="1" applyBorder="1"/>
    <xf numFmtId="44" fontId="3" fillId="2" borderId="3" xfId="2" applyFont="1" applyFill="1" applyBorder="1"/>
    <xf numFmtId="0" fontId="0" fillId="0" borderId="0" xfId="0" applyFill="1"/>
    <xf numFmtId="0" fontId="0" fillId="3" borderId="0" xfId="0" applyFill="1"/>
    <xf numFmtId="0" fontId="3" fillId="3" borderId="0" xfId="0" applyFont="1" applyFill="1"/>
    <xf numFmtId="0" fontId="5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44" fontId="0" fillId="3" borderId="0" xfId="0" applyNumberFormat="1" applyFill="1" applyBorder="1"/>
    <xf numFmtId="44" fontId="3" fillId="3" borderId="0" xfId="2" applyFont="1" applyFill="1" applyAlignment="1">
      <alignment horizontal="right"/>
    </xf>
    <xf numFmtId="44" fontId="3" fillId="3" borderId="0" xfId="0" applyNumberFormat="1" applyFont="1" applyFill="1" applyAlignment="1">
      <alignment horizontal="left"/>
    </xf>
    <xf numFmtId="44" fontId="3" fillId="3" borderId="0" xfId="0" applyNumberFormat="1" applyFont="1" applyFill="1"/>
    <xf numFmtId="0" fontId="3" fillId="3" borderId="2" xfId="0" applyFont="1" applyFill="1" applyBorder="1" applyAlignment="1">
      <alignment horizontal="right"/>
    </xf>
    <xf numFmtId="12" fontId="3" fillId="3" borderId="3" xfId="0" applyNumberFormat="1" applyFont="1" applyFill="1" applyBorder="1"/>
    <xf numFmtId="44" fontId="0" fillId="3" borderId="0" xfId="0" applyNumberFormat="1" applyFill="1"/>
    <xf numFmtId="0" fontId="3" fillId="3" borderId="2" xfId="0" applyFont="1" applyFill="1" applyBorder="1"/>
    <xf numFmtId="164" fontId="3" fillId="0" borderId="0" xfId="0" applyNumberFormat="1" applyFont="1"/>
    <xf numFmtId="10" fontId="3" fillId="0" borderId="0" xfId="0" applyNumberFormat="1" applyFont="1"/>
    <xf numFmtId="44" fontId="3" fillId="3" borderId="0" xfId="2" applyFont="1" applyFill="1"/>
    <xf numFmtId="165" fontId="3" fillId="3" borderId="1" xfId="2" applyNumberFormat="1" applyFont="1" applyFill="1" applyBorder="1"/>
    <xf numFmtId="44" fontId="3" fillId="3" borderId="0" xfId="2" applyFont="1" applyFill="1" applyBorder="1"/>
    <xf numFmtId="165" fontId="3" fillId="3" borderId="1" xfId="0" applyNumberFormat="1" applyFont="1" applyFill="1" applyBorder="1"/>
    <xf numFmtId="0" fontId="0" fillId="0" borderId="0" xfId="0" quotePrefix="1"/>
    <xf numFmtId="43" fontId="0" fillId="0" borderId="0" xfId="1" applyFont="1"/>
    <xf numFmtId="43" fontId="0" fillId="0" borderId="0" xfId="1" applyFont="1" applyFill="1"/>
    <xf numFmtId="0" fontId="0" fillId="0" borderId="0" xfId="0" applyFill="1" applyBorder="1"/>
    <xf numFmtId="0" fontId="2" fillId="4" borderId="0" xfId="0" applyFont="1" applyFill="1" applyBorder="1"/>
    <xf numFmtId="0" fontId="2" fillId="4" borderId="4" xfId="0" applyFont="1" applyFill="1" applyBorder="1"/>
    <xf numFmtId="0" fontId="2" fillId="4" borderId="4" xfId="0" quotePrefix="1" applyFont="1" applyFill="1" applyBorder="1"/>
    <xf numFmtId="0" fontId="2" fillId="4" borderId="0" xfId="0" applyFont="1" applyFill="1"/>
    <xf numFmtId="165" fontId="3" fillId="3" borderId="3" xfId="0" applyNumberFormat="1" applyFont="1" applyFill="1" applyBorder="1"/>
    <xf numFmtId="44" fontId="3" fillId="3" borderId="1" xfId="0" applyNumberFormat="1" applyFont="1" applyFill="1" applyBorder="1"/>
    <xf numFmtId="44" fontId="3" fillId="3" borderId="1" xfId="0" applyNumberFormat="1" applyFont="1" applyFill="1" applyBorder="1" applyAlignment="1">
      <alignment horizontal="left"/>
    </xf>
    <xf numFmtId="0" fontId="3" fillId="2" borderId="5" xfId="0" applyFont="1" applyFill="1" applyBorder="1"/>
    <xf numFmtId="0" fontId="0" fillId="2" borderId="5" xfId="0" applyFill="1" applyBorder="1"/>
    <xf numFmtId="43" fontId="0" fillId="2" borderId="5" xfId="1" applyFont="1" applyFill="1" applyBorder="1"/>
    <xf numFmtId="43" fontId="6" fillId="2" borderId="5" xfId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676275</xdr:colOff>
      <xdr:row>6</xdr:row>
      <xdr:rowOff>9526</xdr:rowOff>
    </xdr:from>
    <xdr:to>
      <xdr:col>6</xdr:col>
      <xdr:colOff>0</xdr:colOff>
      <xdr:row>7</xdr:row>
      <xdr:rowOff>19050</xdr:rowOff>
    </xdr:to>
    <xdr:cxnSp macro="">
      <xdr:nvCxnSpPr>
        <xdr:cNvPr id="3" name="Straight Arrow Connector 2"/>
        <xdr:cNvCxnSpPr/>
      </xdr:nvCxnSpPr>
      <xdr:spPr>
        <a:xfrm flipV="1">
          <a:off x="3057525" y="1247776"/>
          <a:ext cx="352425" cy="2095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666750</xdr:colOff>
      <xdr:row>8</xdr:row>
      <xdr:rowOff>0</xdr:rowOff>
    </xdr:from>
    <xdr:to>
      <xdr:col>5</xdr:col>
      <xdr:colOff>323850</xdr:colOff>
      <xdr:row>9</xdr:row>
      <xdr:rowOff>0</xdr:rowOff>
    </xdr:to>
    <xdr:cxnSp macro="">
      <xdr:nvCxnSpPr>
        <xdr:cNvPr id="6" name="Straight Arrow Connector 5"/>
        <xdr:cNvCxnSpPr/>
      </xdr:nvCxnSpPr>
      <xdr:spPr>
        <a:xfrm>
          <a:off x="3048000" y="1638300"/>
          <a:ext cx="342900" cy="2000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</xdr:row>
      <xdr:rowOff>114300</xdr:rowOff>
    </xdr:from>
    <xdr:to>
      <xdr:col>9</xdr:col>
      <xdr:colOff>9525</xdr:colOff>
      <xdr:row>5</xdr:row>
      <xdr:rowOff>123825</xdr:rowOff>
    </xdr:to>
    <xdr:cxnSp macro="">
      <xdr:nvCxnSpPr>
        <xdr:cNvPr id="8" name="Straight Arrow Connector 7"/>
        <xdr:cNvCxnSpPr/>
      </xdr:nvCxnSpPr>
      <xdr:spPr>
        <a:xfrm flipV="1">
          <a:off x="4095750" y="1152525"/>
          <a:ext cx="63817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9</xdr:row>
      <xdr:rowOff>133350</xdr:rowOff>
    </xdr:from>
    <xdr:to>
      <xdr:col>9</xdr:col>
      <xdr:colOff>9525</xdr:colOff>
      <xdr:row>9</xdr:row>
      <xdr:rowOff>133350</xdr:rowOff>
    </xdr:to>
    <xdr:cxnSp macro="">
      <xdr:nvCxnSpPr>
        <xdr:cNvPr id="10" name="Straight Arrow Connector 9"/>
        <xdr:cNvCxnSpPr/>
      </xdr:nvCxnSpPr>
      <xdr:spPr>
        <a:xfrm>
          <a:off x="4105275" y="1971675"/>
          <a:ext cx="628650" cy="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5</xdr:row>
      <xdr:rowOff>133350</xdr:rowOff>
    </xdr:from>
    <xdr:to>
      <xdr:col>7</xdr:col>
      <xdr:colOff>361950</xdr:colOff>
      <xdr:row>9</xdr:row>
      <xdr:rowOff>123825</xdr:rowOff>
    </xdr:to>
    <xdr:sp macro="" textlink="">
      <xdr:nvSpPr>
        <xdr:cNvPr id="12" name="Right Brace 11"/>
        <xdr:cNvSpPr/>
      </xdr:nvSpPr>
      <xdr:spPr>
        <a:xfrm>
          <a:off x="4305300" y="1171575"/>
          <a:ext cx="333375" cy="790575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47625</xdr:colOff>
      <xdr:row>5</xdr:row>
      <xdr:rowOff>114300</xdr:rowOff>
    </xdr:from>
    <xdr:to>
      <xdr:col>11</xdr:col>
      <xdr:colOff>381000</xdr:colOff>
      <xdr:row>9</xdr:row>
      <xdr:rowOff>104775</xdr:rowOff>
    </xdr:to>
    <xdr:sp macro="" textlink="">
      <xdr:nvSpPr>
        <xdr:cNvPr id="13" name="Right Brace 12"/>
        <xdr:cNvSpPr/>
      </xdr:nvSpPr>
      <xdr:spPr>
        <a:xfrm>
          <a:off x="5514975" y="1152525"/>
          <a:ext cx="333375" cy="790575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0</xdr:colOff>
      <xdr:row>7</xdr:row>
      <xdr:rowOff>95251</xdr:rowOff>
    </xdr:from>
    <xdr:to>
      <xdr:col>14</xdr:col>
      <xdr:colOff>19050</xdr:colOff>
      <xdr:row>7</xdr:row>
      <xdr:rowOff>114300</xdr:rowOff>
    </xdr:to>
    <xdr:cxnSp macro="">
      <xdr:nvCxnSpPr>
        <xdr:cNvPr id="15" name="Straight Arrow Connector 14"/>
        <xdr:cNvCxnSpPr/>
      </xdr:nvCxnSpPr>
      <xdr:spPr>
        <a:xfrm flipV="1">
          <a:off x="6629400" y="1533526"/>
          <a:ext cx="371475" cy="190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topLeftCell="A7" workbookViewId="0">
      <selection activeCell="R23" sqref="R23"/>
    </sheetView>
  </sheetViews>
  <sheetFormatPr defaultRowHeight="15" x14ac:dyDescent="0.25"/>
  <cols>
    <col min="3" max="3" width="4.75" customWidth="1"/>
    <col min="4" max="4" width="2.875" customWidth="1"/>
    <col min="5" max="5" width="6" customWidth="1"/>
    <col min="6" max="6" width="4.5" customWidth="1"/>
    <col min="7" max="7" width="7.125" customWidth="1"/>
    <col min="8" max="8" width="6.75" style="10" customWidth="1"/>
    <col min="9" max="9" width="8.25" customWidth="1"/>
    <col min="10" max="10" width="4.875" customWidth="1"/>
    <col min="11" max="11" width="8.375" customWidth="1"/>
    <col min="12" max="12" width="7.125" style="10" customWidth="1"/>
    <col min="13" max="13" width="8.375" customWidth="1"/>
    <col min="14" max="14" width="4.625" customWidth="1"/>
    <col min="15" max="15" width="4.5" customWidth="1"/>
    <col min="16" max="16" width="7.375" customWidth="1"/>
    <col min="17" max="17" width="2.375" customWidth="1"/>
  </cols>
  <sheetData>
    <row r="1" spans="1:17" ht="21" x14ac:dyDescent="0.35">
      <c r="A1" s="1" t="s">
        <v>0</v>
      </c>
      <c r="F1" s="2"/>
      <c r="J1" s="2"/>
    </row>
    <row r="2" spans="1:17" x14ac:dyDescent="0.25">
      <c r="F2" s="2"/>
      <c r="J2" s="2"/>
    </row>
    <row r="3" spans="1:17" x14ac:dyDescent="0.25">
      <c r="A3" s="2" t="s">
        <v>1</v>
      </c>
      <c r="F3" s="2"/>
      <c r="J3" s="2"/>
    </row>
    <row r="4" spans="1:17" x14ac:dyDescent="0.25">
      <c r="D4" s="11"/>
      <c r="E4" s="11"/>
      <c r="F4" s="12"/>
      <c r="G4" s="11"/>
      <c r="H4" s="11"/>
      <c r="I4" s="13" t="s">
        <v>16</v>
      </c>
      <c r="J4" s="13"/>
      <c r="K4" s="13"/>
      <c r="L4" s="13"/>
      <c r="M4" s="13" t="s">
        <v>17</v>
      </c>
      <c r="N4" s="13"/>
      <c r="O4" s="13"/>
      <c r="P4" s="13" t="s">
        <v>18</v>
      </c>
      <c r="Q4" s="11"/>
    </row>
    <row r="5" spans="1:17" ht="15.75" thickBot="1" x14ac:dyDescent="0.3">
      <c r="D5" s="11"/>
      <c r="E5" s="11"/>
      <c r="F5" s="12"/>
      <c r="G5" s="11"/>
      <c r="H5" s="11"/>
      <c r="I5" s="11"/>
      <c r="J5" s="12"/>
      <c r="K5" s="11"/>
      <c r="L5" s="11"/>
      <c r="M5" s="11"/>
      <c r="N5" s="11"/>
      <c r="O5" s="11"/>
      <c r="P5" s="11"/>
      <c r="Q5" s="11"/>
    </row>
    <row r="6" spans="1:17" ht="15.75" thickBot="1" x14ac:dyDescent="0.3">
      <c r="A6" s="6" t="s">
        <v>2</v>
      </c>
      <c r="B6" s="7">
        <v>100</v>
      </c>
      <c r="D6" s="11"/>
      <c r="E6" s="11"/>
      <c r="F6" s="14" t="s">
        <v>10</v>
      </c>
      <c r="G6" s="26">
        <f>+E8*B7</f>
        <v>110.00000000000001</v>
      </c>
      <c r="H6" s="27"/>
      <c r="I6" s="14"/>
      <c r="J6" s="14" t="s">
        <v>13</v>
      </c>
      <c r="K6" s="28">
        <f>+G6-B9</f>
        <v>5.0000000000000142</v>
      </c>
      <c r="L6" s="15"/>
      <c r="M6" s="11"/>
      <c r="N6" s="11"/>
      <c r="O6" s="11"/>
      <c r="P6" s="11"/>
      <c r="Q6" s="11"/>
    </row>
    <row r="7" spans="1:17" ht="15.75" thickBot="1" x14ac:dyDescent="0.3">
      <c r="A7" s="6" t="s">
        <v>3</v>
      </c>
      <c r="B7" s="23">
        <v>1.1000000000000001</v>
      </c>
      <c r="D7" s="11"/>
      <c r="E7" s="11"/>
      <c r="F7" s="12"/>
      <c r="G7" s="25"/>
      <c r="H7" s="25"/>
      <c r="I7" s="12"/>
      <c r="J7" s="12"/>
      <c r="K7" s="12"/>
      <c r="L7" s="11"/>
      <c r="M7" s="11"/>
      <c r="N7" s="11"/>
      <c r="O7" s="11"/>
      <c r="P7" s="11"/>
      <c r="Q7" s="11"/>
    </row>
    <row r="8" spans="1:17" ht="15.75" thickBot="1" x14ac:dyDescent="0.3">
      <c r="A8" s="6" t="s">
        <v>4</v>
      </c>
      <c r="B8" s="23">
        <v>0.9</v>
      </c>
      <c r="D8" s="22" t="s">
        <v>9</v>
      </c>
      <c r="E8" s="37">
        <f>+B6</f>
        <v>100</v>
      </c>
      <c r="F8" s="12"/>
      <c r="G8" s="16" t="s">
        <v>12</v>
      </c>
      <c r="H8" s="16"/>
      <c r="I8" s="39">
        <f>+G6-G10</f>
        <v>20.000000000000014</v>
      </c>
      <c r="J8" s="17"/>
      <c r="K8" s="16" t="s">
        <v>15</v>
      </c>
      <c r="L8" s="16"/>
      <c r="M8" s="38">
        <f>+K6-K10</f>
        <v>5.0000000000000142</v>
      </c>
      <c r="N8" s="18"/>
      <c r="O8" s="19" t="s">
        <v>19</v>
      </c>
      <c r="P8" s="20">
        <f>+M8/I8</f>
        <v>0.25000000000000056</v>
      </c>
      <c r="Q8" s="11"/>
    </row>
    <row r="9" spans="1:17" ht="15.75" thickBot="1" x14ac:dyDescent="0.3">
      <c r="A9" s="6" t="s">
        <v>5</v>
      </c>
      <c r="B9" s="7">
        <v>105</v>
      </c>
      <c r="D9" s="11"/>
      <c r="E9" s="11"/>
      <c r="F9" s="12"/>
      <c r="G9" s="25"/>
      <c r="H9" s="25"/>
      <c r="I9" s="12"/>
      <c r="J9" s="12"/>
      <c r="K9" s="12"/>
      <c r="L9" s="11"/>
      <c r="M9" s="11"/>
      <c r="N9" s="11"/>
      <c r="O9" s="11"/>
      <c r="P9" s="11"/>
      <c r="Q9" s="11"/>
    </row>
    <row r="10" spans="1:17" ht="15.75" thickBot="1" x14ac:dyDescent="0.3">
      <c r="A10" s="6" t="s">
        <v>7</v>
      </c>
      <c r="B10" s="24">
        <v>0.05</v>
      </c>
      <c r="D10" s="11"/>
      <c r="E10" s="11"/>
      <c r="F10" s="14" t="s">
        <v>11</v>
      </c>
      <c r="G10" s="26">
        <f>+E8*B8</f>
        <v>90</v>
      </c>
      <c r="H10" s="27"/>
      <c r="I10" s="14"/>
      <c r="J10" s="14" t="s">
        <v>14</v>
      </c>
      <c r="K10" s="26">
        <f>MAX(0,G10-B9)</f>
        <v>0</v>
      </c>
      <c r="L10" s="15"/>
      <c r="M10" s="11"/>
      <c r="N10" s="11"/>
      <c r="O10" s="11"/>
      <c r="P10" s="11"/>
      <c r="Q10" s="11"/>
    </row>
    <row r="11" spans="1:17" x14ac:dyDescent="0.25">
      <c r="A11" s="6" t="s">
        <v>6</v>
      </c>
      <c r="B11" s="2">
        <v>0.25</v>
      </c>
      <c r="D11" s="11"/>
      <c r="E11" s="11"/>
      <c r="F11" s="12"/>
      <c r="G11" s="11"/>
      <c r="H11" s="11"/>
      <c r="I11" s="11"/>
      <c r="J11" s="12"/>
      <c r="K11" s="11"/>
      <c r="L11" s="11"/>
      <c r="M11" s="11"/>
      <c r="N11" s="11"/>
      <c r="O11" s="11"/>
      <c r="P11" s="11"/>
      <c r="Q11" s="11"/>
    </row>
    <row r="12" spans="1:17" x14ac:dyDescent="0.25">
      <c r="A12" s="3"/>
      <c r="D12" s="11"/>
      <c r="E12" s="11"/>
      <c r="F12" s="12"/>
      <c r="G12" s="11"/>
      <c r="H12" s="11"/>
      <c r="I12" s="13" t="s">
        <v>20</v>
      </c>
      <c r="J12" s="13"/>
      <c r="K12" s="13"/>
      <c r="L12" s="13"/>
      <c r="M12" s="13" t="s">
        <v>21</v>
      </c>
      <c r="N12" s="13"/>
      <c r="O12" s="13"/>
      <c r="P12" s="13" t="s">
        <v>22</v>
      </c>
      <c r="Q12" s="11"/>
    </row>
    <row r="13" spans="1:17" ht="15.75" thickBot="1" x14ac:dyDescent="0.3">
      <c r="D13" s="11"/>
      <c r="E13" s="11"/>
      <c r="F13" s="12"/>
      <c r="G13" s="11"/>
      <c r="H13" s="11"/>
      <c r="I13" s="11"/>
      <c r="J13" s="12"/>
      <c r="K13" s="11"/>
      <c r="L13" s="11"/>
      <c r="M13" s="11"/>
      <c r="N13" s="11"/>
      <c r="O13" s="11"/>
      <c r="P13" s="11"/>
      <c r="Q13" s="11"/>
    </row>
    <row r="14" spans="1:17" ht="15.75" thickBot="1" x14ac:dyDescent="0.3">
      <c r="D14" s="11"/>
      <c r="E14" s="11"/>
      <c r="F14" s="12"/>
      <c r="G14" s="11"/>
      <c r="H14" s="12" t="s">
        <v>23</v>
      </c>
      <c r="I14" s="25">
        <f>+G10/((1+B10)^B11)</f>
        <v>88.908889268076663</v>
      </c>
      <c r="J14" s="12"/>
      <c r="K14" s="12" t="s">
        <v>24</v>
      </c>
      <c r="L14" s="12"/>
      <c r="M14" s="18">
        <f>+B6-I14</f>
        <v>11.091110731923337</v>
      </c>
      <c r="N14" s="21"/>
      <c r="O14" s="8" t="s">
        <v>26</v>
      </c>
      <c r="P14" s="9">
        <f>+M14*P8</f>
        <v>2.7727776829808404</v>
      </c>
      <c r="Q14" s="11"/>
    </row>
    <row r="15" spans="1:17" x14ac:dyDescent="0.25">
      <c r="D15" s="11"/>
      <c r="E15" s="11"/>
      <c r="F15" s="11"/>
      <c r="G15" s="11"/>
      <c r="H15" s="11"/>
      <c r="I15" s="11"/>
      <c r="J15" s="12"/>
      <c r="K15" s="11"/>
      <c r="L15" s="11"/>
      <c r="M15" s="11"/>
      <c r="N15" s="11"/>
      <c r="O15" s="11"/>
      <c r="P15" s="11"/>
      <c r="Q15" s="11"/>
    </row>
    <row r="16" spans="1:17" x14ac:dyDescent="0.25">
      <c r="A16" s="2" t="s">
        <v>25</v>
      </c>
    </row>
    <row r="18" spans="1:16" x14ac:dyDescent="0.25">
      <c r="A18" s="6" t="s">
        <v>8</v>
      </c>
      <c r="B18" s="4">
        <v>3</v>
      </c>
      <c r="E18" s="36" t="s">
        <v>27</v>
      </c>
      <c r="F18" s="36"/>
      <c r="G18" s="36"/>
      <c r="H18" s="36"/>
      <c r="I18" s="33" t="s">
        <v>30</v>
      </c>
      <c r="J18" s="33"/>
      <c r="K18" s="33" t="s">
        <v>30</v>
      </c>
      <c r="L18" s="33"/>
      <c r="M18" s="33" t="s">
        <v>30</v>
      </c>
    </row>
    <row r="19" spans="1:16" ht="15.75" thickBot="1" x14ac:dyDescent="0.3">
      <c r="E19" s="36" t="s">
        <v>36</v>
      </c>
      <c r="F19" s="36"/>
      <c r="G19" s="36"/>
      <c r="H19" s="36"/>
      <c r="I19" s="34" t="s">
        <v>31</v>
      </c>
      <c r="J19" s="34"/>
      <c r="K19" s="35" t="s">
        <v>28</v>
      </c>
      <c r="L19" s="34"/>
      <c r="M19" s="35" t="s">
        <v>29</v>
      </c>
    </row>
    <row r="20" spans="1:16" x14ac:dyDescent="0.25">
      <c r="E20" t="s">
        <v>32</v>
      </c>
      <c r="F20" s="29"/>
      <c r="I20" s="30">
        <f>1/P8*B18</f>
        <v>11.999999999999973</v>
      </c>
      <c r="J20" s="30"/>
      <c r="K20" s="30">
        <f>-MAX(0,G10-B9)*1/P8</f>
        <v>0</v>
      </c>
      <c r="L20" s="31"/>
      <c r="M20" s="30">
        <f>-MAX(0,G6-B9)*1/P8</f>
        <v>-20.000000000000011</v>
      </c>
    </row>
    <row r="21" spans="1:16" x14ac:dyDescent="0.25">
      <c r="E21" t="s">
        <v>33</v>
      </c>
      <c r="I21" s="30">
        <f>-B6</f>
        <v>-100</v>
      </c>
      <c r="J21" s="30"/>
      <c r="K21" s="30">
        <f>+G10</f>
        <v>90</v>
      </c>
      <c r="L21" s="31"/>
      <c r="M21" s="30">
        <f>+G6</f>
        <v>110.00000000000001</v>
      </c>
    </row>
    <row r="22" spans="1:16" x14ac:dyDescent="0.25">
      <c r="E22" t="s">
        <v>34</v>
      </c>
      <c r="I22" s="30">
        <f>+-(I20+I21)</f>
        <v>88.000000000000028</v>
      </c>
      <c r="J22" s="30"/>
      <c r="K22" s="30">
        <f>-I22-((I22*B10/4))</f>
        <v>-89.100000000000023</v>
      </c>
      <c r="L22" s="31"/>
      <c r="M22" s="30">
        <f>+K22</f>
        <v>-89.100000000000023</v>
      </c>
    </row>
    <row r="23" spans="1:16" ht="15.75" thickBot="1" x14ac:dyDescent="0.3">
      <c r="E23" s="40" t="s">
        <v>35</v>
      </c>
      <c r="F23" s="41"/>
      <c r="G23" s="41"/>
      <c r="H23" s="41"/>
      <c r="I23" s="42">
        <f>SUM(I20:I22)</f>
        <v>0</v>
      </c>
      <c r="J23" s="42"/>
      <c r="K23" s="43">
        <f>SUM(K20:K22)</f>
        <v>0.89999999999997726</v>
      </c>
      <c r="L23" s="43"/>
      <c r="M23" s="43">
        <f>SUM(M20:M22)</f>
        <v>0.89999999999997726</v>
      </c>
    </row>
    <row r="24" spans="1:16" ht="15.75" thickTop="1" x14ac:dyDescent="0.25">
      <c r="E24" s="32" t="s">
        <v>37</v>
      </c>
      <c r="G24" s="10"/>
      <c r="K24">
        <f>+K23/4</f>
        <v>0.22499999999999432</v>
      </c>
      <c r="P24" s="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2016-10-08T20:53:02Z</dcterms:created>
  <dcterms:modified xsi:type="dcterms:W3CDTF">2016-10-09T19:40:33Z</dcterms:modified>
</cp:coreProperties>
</file>