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eton Hall/Homework/"/>
    </mc:Choice>
  </mc:AlternateContent>
  <bookViews>
    <workbookView xWindow="0" yWindow="0" windowWidth="18525" windowHeight="75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4" i="1"/>
  <c r="T34" i="1"/>
  <c r="T35" i="1" s="1"/>
  <c r="T36" i="1" s="1"/>
  <c r="T37" i="1" s="1"/>
  <c r="T38" i="1" s="1"/>
  <c r="T39" i="1" s="1"/>
  <c r="U33" i="1"/>
  <c r="T16" i="1"/>
  <c r="T17" i="1" s="1"/>
  <c r="T18" i="1" s="1"/>
  <c r="T19" i="1" s="1"/>
  <c r="T20" i="1" s="1"/>
  <c r="T21" i="1" s="1"/>
  <c r="U15" i="1"/>
  <c r="I55" i="1"/>
  <c r="H55" i="1"/>
  <c r="B56" i="1" l="1"/>
  <c r="D50" i="1"/>
  <c r="E64" i="1" s="1"/>
  <c r="D48" i="1"/>
  <c r="C56" i="1" s="1"/>
  <c r="D30" i="1"/>
  <c r="D29" i="1"/>
  <c r="C37" i="1" s="1"/>
  <c r="B34" i="1"/>
  <c r="D12" i="1"/>
  <c r="D11" i="1"/>
  <c r="C19" i="1" s="1"/>
  <c r="B16" i="1"/>
  <c r="B35" i="1" l="1"/>
  <c r="U35" i="1" s="1"/>
  <c r="U34" i="1"/>
  <c r="B17" i="1"/>
  <c r="U16" i="1"/>
  <c r="C15" i="1"/>
  <c r="D15" i="1" s="1"/>
  <c r="V15" i="1" s="1"/>
  <c r="C21" i="1"/>
  <c r="C18" i="1"/>
  <c r="C16" i="1"/>
  <c r="D16" i="1" s="1"/>
  <c r="C33" i="1"/>
  <c r="C36" i="1"/>
  <c r="C20" i="1"/>
  <c r="D23" i="1"/>
  <c r="C59" i="1"/>
  <c r="D64" i="1" s="1"/>
  <c r="C17" i="1"/>
  <c r="C39" i="1"/>
  <c r="C35" i="1"/>
  <c r="D35" i="1" s="1"/>
  <c r="C55" i="1"/>
  <c r="D55" i="1" s="1"/>
  <c r="E55" i="1" s="1"/>
  <c r="F55" i="1" s="1"/>
  <c r="K55" i="1" s="1"/>
  <c r="C58" i="1"/>
  <c r="C38" i="1"/>
  <c r="C34" i="1"/>
  <c r="D34" i="1" s="1"/>
  <c r="C61" i="1"/>
  <c r="C57" i="1"/>
  <c r="D41" i="1"/>
  <c r="B64" i="1"/>
  <c r="C60" i="1"/>
  <c r="B57" i="1"/>
  <c r="I56" i="1"/>
  <c r="H56" i="1"/>
  <c r="D56" i="1"/>
  <c r="E56" i="1" s="1"/>
  <c r="F56" i="1" s="1"/>
  <c r="B58" i="1"/>
  <c r="B36" i="1"/>
  <c r="U36" i="1" s="1"/>
  <c r="E35" i="1" l="1"/>
  <c r="V35" i="1"/>
  <c r="E34" i="1"/>
  <c r="V34" i="1"/>
  <c r="D17" i="1"/>
  <c r="E17" i="1"/>
  <c r="V17" i="1"/>
  <c r="D36" i="1"/>
  <c r="E15" i="1"/>
  <c r="W15" i="1" s="1"/>
  <c r="E16" i="1"/>
  <c r="V16" i="1"/>
  <c r="D33" i="1"/>
  <c r="D42" i="1"/>
  <c r="B18" i="1"/>
  <c r="U17" i="1"/>
  <c r="D24" i="1"/>
  <c r="F64" i="1"/>
  <c r="H64" i="1" s="1"/>
  <c r="K56" i="1"/>
  <c r="H57" i="1"/>
  <c r="I57" i="1"/>
  <c r="D57" i="1"/>
  <c r="E57" i="1" s="1"/>
  <c r="F57" i="1" s="1"/>
  <c r="B59" i="1"/>
  <c r="H58" i="1"/>
  <c r="I58" i="1"/>
  <c r="D58" i="1"/>
  <c r="E58" i="1" s="1"/>
  <c r="F58" i="1" s="1"/>
  <c r="B37" i="1"/>
  <c r="E36" i="1" l="1"/>
  <c r="V36" i="1"/>
  <c r="D37" i="1"/>
  <c r="U37" i="1"/>
  <c r="E33" i="1"/>
  <c r="V33" i="1"/>
  <c r="F34" i="1"/>
  <c r="W34" i="1"/>
  <c r="F35" i="1"/>
  <c r="W35" i="1"/>
  <c r="F15" i="1"/>
  <c r="B19" i="1"/>
  <c r="U18" i="1"/>
  <c r="D18" i="1"/>
  <c r="F16" i="1"/>
  <c r="W16" i="1"/>
  <c r="F17" i="1"/>
  <c r="W17" i="1"/>
  <c r="K58" i="1"/>
  <c r="K57" i="1"/>
  <c r="B60" i="1"/>
  <c r="H59" i="1"/>
  <c r="I59" i="1"/>
  <c r="D59" i="1"/>
  <c r="E59" i="1" s="1"/>
  <c r="F59" i="1" s="1"/>
  <c r="B38" i="1"/>
  <c r="D38" i="1" l="1"/>
  <c r="U38" i="1"/>
  <c r="E37" i="1"/>
  <c r="V37" i="1"/>
  <c r="F33" i="1"/>
  <c r="W33" i="1"/>
  <c r="F36" i="1"/>
  <c r="W36" i="1"/>
  <c r="B20" i="1"/>
  <c r="U19" i="1"/>
  <c r="D19" i="1"/>
  <c r="E18" i="1"/>
  <c r="V18" i="1"/>
  <c r="K59" i="1"/>
  <c r="B61" i="1"/>
  <c r="I60" i="1"/>
  <c r="H60" i="1"/>
  <c r="D60" i="1"/>
  <c r="E60" i="1" s="1"/>
  <c r="F60" i="1" s="1"/>
  <c r="B39" i="1"/>
  <c r="D39" i="1" l="1"/>
  <c r="U39" i="1"/>
  <c r="F37" i="1"/>
  <c r="W37" i="1"/>
  <c r="E38" i="1"/>
  <c r="V38" i="1"/>
  <c r="F18" i="1"/>
  <c r="W18" i="1"/>
  <c r="E19" i="1"/>
  <c r="V19" i="1"/>
  <c r="B21" i="1"/>
  <c r="U20" i="1"/>
  <c r="D20" i="1"/>
  <c r="K60" i="1"/>
  <c r="I61" i="1"/>
  <c r="H61" i="1"/>
  <c r="D61" i="1"/>
  <c r="E61" i="1" s="1"/>
  <c r="F61" i="1" s="1"/>
  <c r="F38" i="1" l="1"/>
  <c r="W38" i="1"/>
  <c r="E39" i="1"/>
  <c r="V39" i="1"/>
  <c r="U21" i="1"/>
  <c r="D21" i="1"/>
  <c r="E20" i="1"/>
  <c r="V20" i="1"/>
  <c r="F19" i="1"/>
  <c r="W19" i="1"/>
  <c r="K61" i="1"/>
  <c r="C64" i="1" s="1"/>
  <c r="W39" i="1" l="1"/>
  <c r="F39" i="1"/>
  <c r="D43" i="1"/>
  <c r="F20" i="1"/>
  <c r="W20" i="1"/>
  <c r="E21" i="1"/>
  <c r="V21" i="1"/>
  <c r="F21" i="1" l="1"/>
  <c r="W21" i="1"/>
</calcChain>
</file>

<file path=xl/sharedStrings.xml><?xml version="1.0" encoding="utf-8"?>
<sst xmlns="http://schemas.openxmlformats.org/spreadsheetml/2006/main" count="70" uniqueCount="48">
  <si>
    <t>HOMEWORK #1</t>
  </si>
  <si>
    <t>QUESTION #10</t>
  </si>
  <si>
    <r>
      <rPr>
        <sz val="16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0 =</t>
    </r>
  </si>
  <si>
    <r>
      <rPr>
        <sz val="16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>=</t>
    </r>
  </si>
  <si>
    <r>
      <t xml:space="preserve">X </t>
    </r>
    <r>
      <rPr>
        <sz val="11"/>
        <color theme="1"/>
        <rFont val="Calibri"/>
        <family val="2"/>
        <scheme val="minor"/>
      </rPr>
      <t>=</t>
    </r>
  </si>
  <si>
    <t>X</t>
  </si>
  <si>
    <t>Stock Price
 (S)</t>
  </si>
  <si>
    <t>Exercise Price 
(X)</t>
  </si>
  <si>
    <t>Payoff
(S - X)</t>
  </si>
  <si>
    <t>HPR (%)</t>
  </si>
  <si>
    <r>
      <t>Profit 
(</t>
    </r>
    <r>
      <rPr>
        <b/>
        <sz val="11"/>
        <color theme="1"/>
        <rFont val="Calibri"/>
        <family val="2"/>
      </rPr>
      <t>π)</t>
    </r>
  </si>
  <si>
    <t>(August)</t>
  </si>
  <si>
    <t>Calls</t>
  </si>
  <si>
    <t>July</t>
  </si>
  <si>
    <t>Aug</t>
  </si>
  <si>
    <t>Oct</t>
  </si>
  <si>
    <t>Puts</t>
  </si>
  <si>
    <t>(October)</t>
  </si>
  <si>
    <r>
      <rPr>
        <sz val="16"/>
        <color theme="1"/>
        <rFont val="Calibri"/>
        <family val="2"/>
        <scheme val="minor"/>
      </rPr>
      <t xml:space="preserve">P </t>
    </r>
    <r>
      <rPr>
        <sz val="11"/>
        <color theme="1"/>
        <rFont val="Calibri"/>
        <family val="2"/>
        <scheme val="minor"/>
      </rPr>
      <t>=</t>
    </r>
  </si>
  <si>
    <t>Payoff
(X - S)</t>
  </si>
  <si>
    <t>QUESTION #12</t>
  </si>
  <si>
    <t>QUESTION #13</t>
  </si>
  <si>
    <t xml:space="preserve"> Write</t>
  </si>
  <si>
    <t>Break Even =</t>
  </si>
  <si>
    <t>Purchase</t>
  </si>
  <si>
    <t>CF (0)
$</t>
  </si>
  <si>
    <t>Proceeds
from
Stock</t>
  </si>
  <si>
    <t>Profit
from
Stock</t>
  </si>
  <si>
    <t>Total 
Profit
from
Covered
Call</t>
  </si>
  <si>
    <t>BE</t>
  </si>
  <si>
    <t>Max
Gain
Stock</t>
  </si>
  <si>
    <t>Max
Gain
$</t>
  </si>
  <si>
    <r>
      <t>Uncovered
Options
Profit 
(</t>
    </r>
    <r>
      <rPr>
        <b/>
        <sz val="11"/>
        <color theme="1"/>
        <rFont val="Calibri"/>
        <family val="2"/>
      </rPr>
      <t>π)</t>
    </r>
  </si>
  <si>
    <r>
      <t>Uncovered
Options
Profit 
(</t>
    </r>
    <r>
      <rPr>
        <b/>
        <sz val="11"/>
        <color theme="1"/>
        <rFont val="Calibri"/>
        <family val="2"/>
      </rPr>
      <t>π) x 100</t>
    </r>
  </si>
  <si>
    <t>Uncovered
Options
Payoff
(S - X)</t>
  </si>
  <si>
    <t>Purchased Shares=</t>
  </si>
  <si>
    <t>One contract = 100 shares</t>
  </si>
  <si>
    <t>Max
Loss
Stock</t>
  </si>
  <si>
    <t>OPTIONS</t>
  </si>
  <si>
    <t>STOCK</t>
  </si>
  <si>
    <t>Max
Loss
$</t>
  </si>
  <si>
    <t>Max Loss=</t>
  </si>
  <si>
    <t>Max  Gain=</t>
  </si>
  <si>
    <t>per share</t>
  </si>
  <si>
    <t>Stock price</t>
  </si>
  <si>
    <t>Stock Price</t>
  </si>
  <si>
    <t>Payoff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</si>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</sst>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44" fontId="0" fillId="0" borderId="0" xfId="1" applyFont="1"/>
    <xf numFmtId="0" fontId="6" fillId="0" borderId="0" xfId="0" applyFont="1" applyAlignment="1">
      <alignment horizontal="right"/>
    </xf>
    <xf numFmtId="44" fontId="0" fillId="0" borderId="0" xfId="0" applyNumberFormat="1"/>
    <xf numFmtId="44" fontId="0" fillId="0" borderId="1" xfId="1" applyFont="1" applyBorder="1"/>
    <xf numFmtId="44" fontId="0" fillId="0" borderId="1" xfId="0" applyNumberFormat="1" applyBorder="1"/>
    <xf numFmtId="9" fontId="0" fillId="0" borderId="1" xfId="2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quotePrefix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3" borderId="4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2" fillId="3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4" fontId="0" fillId="0" borderId="7" xfId="1" applyFont="1" applyBorder="1"/>
    <xf numFmtId="44" fontId="0" fillId="0" borderId="8" xfId="1" applyFont="1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4" fillId="3" borderId="5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8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Border="1"/>
    <xf numFmtId="164" fontId="0" fillId="0" borderId="1" xfId="1" applyNumberFormat="1" applyFont="1" applyBorder="1"/>
    <xf numFmtId="166" fontId="0" fillId="0" borderId="0" xfId="3" applyNumberFormat="1" applyFont="1"/>
    <xf numFmtId="164" fontId="0" fillId="0" borderId="1" xfId="0" applyNumberFormat="1" applyBorder="1"/>
    <xf numFmtId="44" fontId="0" fillId="0" borderId="1" xfId="1" applyNumberFormat="1" applyFont="1" applyBorder="1"/>
    <xf numFmtId="0" fontId="0" fillId="3" borderId="0" xfId="0" applyFill="1"/>
    <xf numFmtId="0" fontId="2" fillId="3" borderId="0" xfId="0" applyFont="1" applyFill="1"/>
    <xf numFmtId="0" fontId="0" fillId="0" borderId="0" xfId="0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August</a:t>
            </a:r>
            <a:r>
              <a:rPr lang="en-US" baseline="0"/>
              <a:t> 165 Call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Payoff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Sheet1!$U$15:$U$21</c:f>
              <c:numCache>
                <c:formatCode>_("$"* #,##0.00_);_("$"* \(#,##0.00\);_("$"* "-"??_);_(@_)</c:formatCode>
                <c:ptCount val="7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</c:numCache>
            </c:numRef>
          </c:xVal>
          <c:yVal>
            <c:numRef>
              <c:f>Sheet1!$V$15:$V$21</c:f>
              <c:numCache>
                <c:formatCode>_("$"* #,##0.00_);_("$"* \(#,##0.00\);_("$"*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89-48D2-A54C-D645051A1E55}"/>
            </c:ext>
          </c:extLst>
        </c:ser>
        <c:ser>
          <c:idx val="1"/>
          <c:order val="1"/>
          <c:tx>
            <c:v>Profit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Sheet1!$U$15:$U$21</c:f>
              <c:numCache>
                <c:formatCode>_("$"* #,##0.00_);_("$"* \(#,##0.00\);_("$"* "-"??_);_(@_)</c:formatCode>
                <c:ptCount val="7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</c:numCache>
            </c:numRef>
          </c:xVal>
          <c:yVal>
            <c:numRef>
              <c:f>Sheet1!$W$15:$W$21</c:f>
              <c:numCache>
                <c:formatCode>_("$"* #,##0.00_);_("$"* \(#,##0.00\);_("$"* "-"??_);_(@_)</c:formatCode>
                <c:ptCount val="7"/>
                <c:pt idx="0">
                  <c:v>-5.25</c:v>
                </c:pt>
                <c:pt idx="1">
                  <c:v>-5.25</c:v>
                </c:pt>
                <c:pt idx="2">
                  <c:v>-5.25</c:v>
                </c:pt>
                <c:pt idx="3">
                  <c:v>-5.25</c:v>
                </c:pt>
                <c:pt idx="4">
                  <c:v>-0.25</c:v>
                </c:pt>
                <c:pt idx="5">
                  <c:v>4.75</c:v>
                </c:pt>
                <c:pt idx="6">
                  <c:v>9.75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89-48D2-A54C-D645051A1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510552"/>
        <c:axId val="589509568"/>
      </c:scatterChart>
      <c:valAx>
        <c:axId val="589510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509568"/>
        <c:crosses val="autoZero"/>
        <c:crossBetween val="midCat"/>
      </c:valAx>
      <c:valAx>
        <c:axId val="58950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510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October </a:t>
            </a:r>
            <a:r>
              <a:rPr lang="en-US" baseline="0"/>
              <a:t>165 Put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Sheet1!$V$32</c:f>
              <c:strCache>
                <c:ptCount val="1"/>
                <c:pt idx="0">
                  <c:v>Payoff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Sheet1!$U$33:$U$39</c:f>
              <c:numCache>
                <c:formatCode>_("$"* #,##0.00_);_("$"* \(#,##0.00\);_("$"* "-"??_);_(@_)</c:formatCode>
                <c:ptCount val="7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</c:numCache>
            </c:numRef>
          </c:xVal>
          <c:yVal>
            <c:numRef>
              <c:f>Sheet1!$V$33:$V$39</c:f>
              <c:numCache>
                <c:formatCode>_("$"* #,##0.00_);_("$"* \(#,##0.00\);_("$"* "-"??_);_(@_)</c:formatCode>
                <c:ptCount val="7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99-4271-89A6-19B7CBD568B1}"/>
            </c:ext>
          </c:extLst>
        </c:ser>
        <c:ser>
          <c:idx val="1"/>
          <c:order val="1"/>
          <c:tx>
            <c:strRef>
              <c:f>Sheet1!$W$32</c:f>
              <c:strCache>
                <c:ptCount val="1"/>
                <c:pt idx="0">
                  <c:v>Profit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Sheet1!$U$33:$U$39</c:f>
              <c:numCache>
                <c:formatCode>_("$"* #,##0.00_);_("$"* \(#,##0.00\);_("$"* "-"??_);_(@_)</c:formatCode>
                <c:ptCount val="7"/>
                <c:pt idx="0">
                  <c:v>150</c:v>
                </c:pt>
                <c:pt idx="1">
                  <c:v>155</c:v>
                </c:pt>
                <c:pt idx="2">
                  <c:v>160</c:v>
                </c:pt>
                <c:pt idx="3">
                  <c:v>165</c:v>
                </c:pt>
                <c:pt idx="4">
                  <c:v>170</c:v>
                </c:pt>
                <c:pt idx="5">
                  <c:v>175</c:v>
                </c:pt>
                <c:pt idx="6">
                  <c:v>180</c:v>
                </c:pt>
              </c:numCache>
            </c:numRef>
          </c:xVal>
          <c:yVal>
            <c:numRef>
              <c:f>Sheet1!$W$33:$W$39</c:f>
              <c:numCache>
                <c:formatCode>_("$"* #,##0.00_);_("$"* \(#,##0.00\);_("$"* "-"??_);_(@_)</c:formatCode>
                <c:ptCount val="7"/>
                <c:pt idx="0">
                  <c:v>8.25</c:v>
                </c:pt>
                <c:pt idx="1">
                  <c:v>3.25</c:v>
                </c:pt>
                <c:pt idx="2">
                  <c:v>-1.75</c:v>
                </c:pt>
                <c:pt idx="3">
                  <c:v>-6.75</c:v>
                </c:pt>
                <c:pt idx="4">
                  <c:v>-6.75</c:v>
                </c:pt>
                <c:pt idx="5">
                  <c:v>-6.75</c:v>
                </c:pt>
                <c:pt idx="6">
                  <c:v>-6.75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99-4271-89A6-19B7CBD56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510552"/>
        <c:axId val="589509568"/>
      </c:scatterChart>
      <c:valAx>
        <c:axId val="589510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509568"/>
        <c:crosses val="autoZero"/>
        <c:crossBetween val="midCat"/>
      </c:valAx>
      <c:valAx>
        <c:axId val="58950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510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</xdr:colOff>
      <xdr:row>12</xdr:row>
      <xdr:rowOff>90487</xdr:rowOff>
    </xdr:from>
    <xdr:to>
      <xdr:col>15</xdr:col>
      <xdr:colOff>0</xdr:colOff>
      <xdr:row>24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30</xdr:row>
      <xdr:rowOff>190499</xdr:rowOff>
    </xdr:from>
    <xdr:to>
      <xdr:col>14</xdr:col>
      <xdr:colOff>690563</xdr:colOff>
      <xdr:row>43</xdr:row>
      <xdr:rowOff>28574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workbookViewId="0">
      <selection activeCell="O3" sqref="O3"/>
    </sheetView>
  </sheetViews>
  <sheetFormatPr defaultRowHeight="15" x14ac:dyDescent="0.25"/>
  <cols>
    <col min="1" max="1" width="4.140625" customWidth="1"/>
    <col min="2" max="2" width="12.7109375" customWidth="1"/>
    <col min="5" max="5" width="9.7109375" bestFit="1" customWidth="1"/>
    <col min="7" max="7" width="2.140625" customWidth="1"/>
    <col min="13" max="13" width="1.85546875" customWidth="1"/>
    <col min="14" max="15" width="11" customWidth="1"/>
    <col min="16" max="16" width="3.28515625" customWidth="1"/>
    <col min="17" max="19" width="11" customWidth="1"/>
    <col min="20" max="20" width="9.7109375" customWidth="1"/>
    <col min="21" max="21" width="12.42578125" customWidth="1"/>
    <col min="22" max="22" width="11.85546875" customWidth="1"/>
    <col min="23" max="23" width="10.85546875" customWidth="1"/>
    <col min="24" max="24" width="10.140625" customWidth="1"/>
    <col min="25" max="25" width="10.85546875" customWidth="1"/>
  </cols>
  <sheetData>
    <row r="1" spans="1:23" ht="23.25" x14ac:dyDescent="0.35">
      <c r="B1" s="1" t="s">
        <v>0</v>
      </c>
    </row>
    <row r="2" spans="1:23" ht="15.75" thickBot="1" x14ac:dyDescent="0.3"/>
    <row r="3" spans="1:23" ht="21" customHeight="1" x14ac:dyDescent="0.25">
      <c r="D3" s="14" t="s">
        <v>12</v>
      </c>
      <c r="E3" s="15"/>
      <c r="F3" s="16"/>
      <c r="H3" s="14" t="s">
        <v>16</v>
      </c>
      <c r="I3" s="24"/>
      <c r="J3" s="25"/>
    </row>
    <row r="4" spans="1:23" x14ac:dyDescent="0.25">
      <c r="A4" s="36">
        <f>ROW()</f>
        <v>4</v>
      </c>
      <c r="B4" s="12" t="s">
        <v>5</v>
      </c>
      <c r="D4" s="17" t="s">
        <v>13</v>
      </c>
      <c r="E4" s="11" t="s">
        <v>14</v>
      </c>
      <c r="F4" s="18" t="s">
        <v>15</v>
      </c>
      <c r="H4" s="17" t="s">
        <v>13</v>
      </c>
      <c r="I4" s="11" t="s">
        <v>14</v>
      </c>
      <c r="J4" s="18" t="s">
        <v>15</v>
      </c>
    </row>
    <row r="5" spans="1:23" x14ac:dyDescent="0.25">
      <c r="A5" s="36">
        <f>ROW()</f>
        <v>5</v>
      </c>
      <c r="B5" s="13">
        <v>165</v>
      </c>
      <c r="D5" s="19">
        <v>2.7</v>
      </c>
      <c r="E5" s="6">
        <v>5.25</v>
      </c>
      <c r="F5" s="20">
        <v>8.1</v>
      </c>
      <c r="H5" s="19">
        <v>2.4</v>
      </c>
      <c r="I5" s="6">
        <v>4.75</v>
      </c>
      <c r="J5" s="20">
        <v>6.75</v>
      </c>
    </row>
    <row r="6" spans="1:23" x14ac:dyDescent="0.25">
      <c r="A6" s="36">
        <f>ROW()</f>
        <v>6</v>
      </c>
      <c r="B6" s="13">
        <v>170</v>
      </c>
      <c r="D6" s="19">
        <v>0.8</v>
      </c>
      <c r="E6" s="6">
        <v>3.25</v>
      </c>
      <c r="F6" s="20">
        <v>6</v>
      </c>
      <c r="H6" s="19">
        <v>5.75</v>
      </c>
      <c r="I6" s="6">
        <v>7.5</v>
      </c>
      <c r="J6" s="20">
        <v>9</v>
      </c>
    </row>
    <row r="7" spans="1:23" ht="15.75" thickBot="1" x14ac:dyDescent="0.3">
      <c r="A7" s="36">
        <f>ROW()</f>
        <v>7</v>
      </c>
      <c r="D7" s="21"/>
      <c r="E7" s="22"/>
      <c r="F7" s="23"/>
      <c r="H7" s="21"/>
      <c r="I7" s="22"/>
      <c r="J7" s="23"/>
    </row>
    <row r="8" spans="1:23" x14ac:dyDescent="0.25">
      <c r="A8" s="36">
        <f>ROW()</f>
        <v>8</v>
      </c>
    </row>
    <row r="9" spans="1:23" ht="15.75" x14ac:dyDescent="0.25">
      <c r="A9" s="36">
        <f>ROW()</f>
        <v>9</v>
      </c>
      <c r="B9" s="26" t="s">
        <v>1</v>
      </c>
    </row>
    <row r="10" spans="1:23" ht="21" x14ac:dyDescent="0.35">
      <c r="A10" s="36">
        <f>ROW()</f>
        <v>10</v>
      </c>
      <c r="C10" s="2" t="s">
        <v>2</v>
      </c>
      <c r="D10" s="3">
        <v>165.13</v>
      </c>
    </row>
    <row r="11" spans="1:23" ht="21" x14ac:dyDescent="0.35">
      <c r="A11" s="36">
        <f>ROW()</f>
        <v>11</v>
      </c>
      <c r="C11" s="4" t="s">
        <v>4</v>
      </c>
      <c r="D11" s="3">
        <f>+B5</f>
        <v>165</v>
      </c>
      <c r="E11" s="10"/>
    </row>
    <row r="12" spans="1:23" ht="21" x14ac:dyDescent="0.35">
      <c r="A12" s="36">
        <f>ROW()</f>
        <v>12</v>
      </c>
      <c r="B12" s="2" t="s">
        <v>24</v>
      </c>
      <c r="C12" s="2" t="s">
        <v>3</v>
      </c>
      <c r="D12" s="3">
        <f>+$E$5</f>
        <v>5.25</v>
      </c>
      <c r="E12" s="10" t="s">
        <v>11</v>
      </c>
    </row>
    <row r="13" spans="1:23" ht="9" customHeight="1" x14ac:dyDescent="0.25">
      <c r="A13" s="36">
        <f>ROW()</f>
        <v>13</v>
      </c>
    </row>
    <row r="14" spans="1:23" ht="45" x14ac:dyDescent="0.25">
      <c r="A14" s="36">
        <f>ROW()</f>
        <v>14</v>
      </c>
      <c r="B14" s="9" t="s">
        <v>6</v>
      </c>
      <c r="C14" s="9" t="s">
        <v>7</v>
      </c>
      <c r="D14" s="9" t="s">
        <v>8</v>
      </c>
      <c r="E14" s="9" t="s">
        <v>10</v>
      </c>
      <c r="F14" s="9" t="s">
        <v>9</v>
      </c>
      <c r="V14" t="s">
        <v>46</v>
      </c>
      <c r="W14" t="s">
        <v>47</v>
      </c>
    </row>
    <row r="15" spans="1:23" x14ac:dyDescent="0.25">
      <c r="A15" s="36">
        <f>ROW()</f>
        <v>15</v>
      </c>
      <c r="B15" s="6">
        <v>150</v>
      </c>
      <c r="C15" s="6">
        <f t="shared" ref="C15:C21" si="0">+$D$11</f>
        <v>165</v>
      </c>
      <c r="D15" s="7">
        <f>MAX(0,B15-C15)</f>
        <v>0</v>
      </c>
      <c r="E15" s="7">
        <f t="shared" ref="E15:E21" si="1">+D15-$D$12</f>
        <v>-5.25</v>
      </c>
      <c r="F15" s="8">
        <f t="shared" ref="F15:F21" si="2">+E15/$D$12</f>
        <v>-1</v>
      </c>
      <c r="T15">
        <v>-10</v>
      </c>
      <c r="U15" s="5">
        <f>+B15</f>
        <v>150</v>
      </c>
      <c r="V15" s="5">
        <f>+D15</f>
        <v>0</v>
      </c>
      <c r="W15" s="5">
        <f>+E15</f>
        <v>-5.25</v>
      </c>
    </row>
    <row r="16" spans="1:23" x14ac:dyDescent="0.25">
      <c r="A16" s="36">
        <f>ROW()</f>
        <v>16</v>
      </c>
      <c r="B16" s="6">
        <f>+B15+5</f>
        <v>155</v>
      </c>
      <c r="C16" s="6">
        <f t="shared" si="0"/>
        <v>165</v>
      </c>
      <c r="D16" s="7">
        <f t="shared" ref="D16:D21" si="3">MAX(0,B16-C16)</f>
        <v>0</v>
      </c>
      <c r="E16" s="7">
        <f t="shared" si="1"/>
        <v>-5.25</v>
      </c>
      <c r="F16" s="8">
        <f t="shared" si="2"/>
        <v>-1</v>
      </c>
      <c r="T16">
        <f>+T15+5</f>
        <v>-5</v>
      </c>
      <c r="U16" s="5">
        <f t="shared" ref="U16:U21" si="4">+B16</f>
        <v>155</v>
      </c>
      <c r="V16" s="5">
        <f>+D16</f>
        <v>0</v>
      </c>
      <c r="W16" s="5">
        <f>+E16</f>
        <v>-5.25</v>
      </c>
    </row>
    <row r="17" spans="1:23" x14ac:dyDescent="0.25">
      <c r="A17" s="36">
        <f>ROW()</f>
        <v>17</v>
      </c>
      <c r="B17" s="6">
        <f t="shared" ref="B17:B21" si="5">+B16+5</f>
        <v>160</v>
      </c>
      <c r="C17" s="6">
        <f t="shared" si="0"/>
        <v>165</v>
      </c>
      <c r="D17" s="7">
        <f t="shared" si="3"/>
        <v>0</v>
      </c>
      <c r="E17" s="7">
        <f t="shared" si="1"/>
        <v>-5.25</v>
      </c>
      <c r="F17" s="8">
        <f t="shared" si="2"/>
        <v>-1</v>
      </c>
      <c r="T17">
        <f t="shared" ref="T17:T21" si="6">+T16+5</f>
        <v>0</v>
      </c>
      <c r="U17" s="5">
        <f t="shared" si="4"/>
        <v>160</v>
      </c>
      <c r="V17" s="5">
        <f>+D17</f>
        <v>0</v>
      </c>
      <c r="W17" s="5">
        <f>+E17</f>
        <v>-5.25</v>
      </c>
    </row>
    <row r="18" spans="1:23" x14ac:dyDescent="0.25">
      <c r="A18" s="36">
        <f>ROW()</f>
        <v>18</v>
      </c>
      <c r="B18" s="6">
        <f t="shared" si="5"/>
        <v>165</v>
      </c>
      <c r="C18" s="6">
        <f t="shared" si="0"/>
        <v>165</v>
      </c>
      <c r="D18" s="7">
        <f t="shared" si="3"/>
        <v>0</v>
      </c>
      <c r="E18" s="7">
        <f t="shared" si="1"/>
        <v>-5.25</v>
      </c>
      <c r="F18" s="8">
        <f t="shared" si="2"/>
        <v>-1</v>
      </c>
      <c r="T18">
        <f t="shared" si="6"/>
        <v>5</v>
      </c>
      <c r="U18" s="5">
        <f t="shared" si="4"/>
        <v>165</v>
      </c>
      <c r="V18" s="5">
        <f>+D18</f>
        <v>0</v>
      </c>
      <c r="W18" s="5">
        <f>+E18</f>
        <v>-5.25</v>
      </c>
    </row>
    <row r="19" spans="1:23" x14ac:dyDescent="0.25">
      <c r="A19" s="36">
        <f>ROW()</f>
        <v>19</v>
      </c>
      <c r="B19" s="6">
        <f t="shared" si="5"/>
        <v>170</v>
      </c>
      <c r="C19" s="6">
        <f t="shared" si="0"/>
        <v>165</v>
      </c>
      <c r="D19" s="7">
        <f t="shared" si="3"/>
        <v>5</v>
      </c>
      <c r="E19" s="7">
        <f t="shared" si="1"/>
        <v>-0.25</v>
      </c>
      <c r="F19" s="8">
        <f t="shared" si="2"/>
        <v>-4.7619047619047616E-2</v>
      </c>
      <c r="T19">
        <f t="shared" si="6"/>
        <v>10</v>
      </c>
      <c r="U19" s="5">
        <f t="shared" si="4"/>
        <v>170</v>
      </c>
      <c r="V19" s="5">
        <f>+D19</f>
        <v>5</v>
      </c>
      <c r="W19" s="5">
        <f>+E19</f>
        <v>-0.25</v>
      </c>
    </row>
    <row r="20" spans="1:23" x14ac:dyDescent="0.25">
      <c r="A20" s="36">
        <f>ROW()</f>
        <v>20</v>
      </c>
      <c r="B20" s="6">
        <f t="shared" si="5"/>
        <v>175</v>
      </c>
      <c r="C20" s="6">
        <f t="shared" si="0"/>
        <v>165</v>
      </c>
      <c r="D20" s="7">
        <f t="shared" si="3"/>
        <v>10</v>
      </c>
      <c r="E20" s="7">
        <f t="shared" si="1"/>
        <v>4.75</v>
      </c>
      <c r="F20" s="8">
        <f t="shared" si="2"/>
        <v>0.90476190476190477</v>
      </c>
      <c r="T20">
        <f t="shared" si="6"/>
        <v>15</v>
      </c>
      <c r="U20" s="5">
        <f t="shared" si="4"/>
        <v>175</v>
      </c>
      <c r="V20" s="5">
        <f>+D20</f>
        <v>10</v>
      </c>
      <c r="W20" s="5">
        <f>+E20</f>
        <v>4.75</v>
      </c>
    </row>
    <row r="21" spans="1:23" x14ac:dyDescent="0.25">
      <c r="A21" s="36">
        <f>ROW()</f>
        <v>21</v>
      </c>
      <c r="B21" s="6">
        <f t="shared" si="5"/>
        <v>180</v>
      </c>
      <c r="C21" s="6">
        <f t="shared" si="0"/>
        <v>165</v>
      </c>
      <c r="D21" s="7">
        <f t="shared" si="3"/>
        <v>15</v>
      </c>
      <c r="E21" s="7">
        <f t="shared" si="1"/>
        <v>9.75</v>
      </c>
      <c r="F21" s="8">
        <f t="shared" si="2"/>
        <v>1.8571428571428572</v>
      </c>
      <c r="T21">
        <f t="shared" si="6"/>
        <v>20</v>
      </c>
      <c r="U21" s="5">
        <f t="shared" si="4"/>
        <v>180</v>
      </c>
      <c r="V21" s="5">
        <f>+D21</f>
        <v>15</v>
      </c>
      <c r="W21" s="5">
        <f>+E21</f>
        <v>9.75</v>
      </c>
    </row>
    <row r="22" spans="1:23" x14ac:dyDescent="0.25">
      <c r="A22" s="36">
        <f>ROW()</f>
        <v>22</v>
      </c>
      <c r="B22" s="3"/>
    </row>
    <row r="23" spans="1:23" x14ac:dyDescent="0.25">
      <c r="A23" s="36">
        <f>ROW()</f>
        <v>23</v>
      </c>
      <c r="C23" s="2" t="s">
        <v>23</v>
      </c>
      <c r="D23" s="5">
        <f>+D11+D12</f>
        <v>170.25</v>
      </c>
      <c r="E23" t="s">
        <v>45</v>
      </c>
    </row>
    <row r="24" spans="1:23" x14ac:dyDescent="0.25">
      <c r="A24" s="36">
        <f>ROW()</f>
        <v>24</v>
      </c>
      <c r="C24" s="2" t="s">
        <v>41</v>
      </c>
      <c r="D24" s="5">
        <f>+E15</f>
        <v>-5.25</v>
      </c>
      <c r="E24" t="s">
        <v>43</v>
      </c>
    </row>
    <row r="25" spans="1:23" x14ac:dyDescent="0.25">
      <c r="A25" s="36">
        <f>ROW()</f>
        <v>25</v>
      </c>
      <c r="C25" s="2"/>
      <c r="D25" s="5"/>
      <c r="I25" s="2"/>
      <c r="J25" s="5"/>
    </row>
    <row r="26" spans="1:23" ht="15.75" x14ac:dyDescent="0.25">
      <c r="A26" s="36">
        <f>ROW()</f>
        <v>26</v>
      </c>
      <c r="B26" s="26" t="s">
        <v>20</v>
      </c>
      <c r="I26" s="2"/>
      <c r="J26" s="5"/>
    </row>
    <row r="27" spans="1:23" x14ac:dyDescent="0.25">
      <c r="A27" s="36">
        <f>ROW()</f>
        <v>27</v>
      </c>
      <c r="I27" s="2"/>
      <c r="J27" s="5"/>
    </row>
    <row r="28" spans="1:23" ht="21" x14ac:dyDescent="0.35">
      <c r="A28" s="36">
        <f>ROW()</f>
        <v>28</v>
      </c>
      <c r="C28" s="2" t="s">
        <v>2</v>
      </c>
      <c r="D28" s="3">
        <v>165.13</v>
      </c>
      <c r="I28" s="2"/>
      <c r="J28" s="5"/>
    </row>
    <row r="29" spans="1:23" ht="21" x14ac:dyDescent="0.35">
      <c r="A29" s="36">
        <f>ROW()</f>
        <v>29</v>
      </c>
      <c r="C29" s="4" t="s">
        <v>4</v>
      </c>
      <c r="D29" s="3">
        <f>+B5</f>
        <v>165</v>
      </c>
      <c r="E29" s="10"/>
      <c r="I29" s="2"/>
      <c r="J29" s="5"/>
    </row>
    <row r="30" spans="1:23" ht="21" x14ac:dyDescent="0.35">
      <c r="A30" s="36">
        <f>ROW()</f>
        <v>30</v>
      </c>
      <c r="B30" s="2" t="s">
        <v>24</v>
      </c>
      <c r="C30" s="2" t="s">
        <v>18</v>
      </c>
      <c r="D30" s="3">
        <f>+J5</f>
        <v>6.75</v>
      </c>
      <c r="E30" s="10" t="s">
        <v>17</v>
      </c>
      <c r="I30" s="2"/>
      <c r="J30" s="5"/>
    </row>
    <row r="31" spans="1:23" x14ac:dyDescent="0.25">
      <c r="A31" s="36">
        <f>ROW()</f>
        <v>31</v>
      </c>
      <c r="I31" s="2"/>
      <c r="J31" s="5"/>
    </row>
    <row r="32" spans="1:23" ht="45" x14ac:dyDescent="0.25">
      <c r="A32" s="36">
        <f>ROW()</f>
        <v>32</v>
      </c>
      <c r="B32" s="9" t="s">
        <v>6</v>
      </c>
      <c r="C32" s="9" t="s">
        <v>7</v>
      </c>
      <c r="D32" s="9" t="s">
        <v>19</v>
      </c>
      <c r="E32" s="9" t="s">
        <v>10</v>
      </c>
      <c r="F32" s="9" t="s">
        <v>9</v>
      </c>
      <c r="I32" s="2"/>
      <c r="J32" s="5"/>
      <c r="V32" t="s">
        <v>46</v>
      </c>
      <c r="W32" t="s">
        <v>47</v>
      </c>
    </row>
    <row r="33" spans="1:23" x14ac:dyDescent="0.25">
      <c r="A33" s="36">
        <f>ROW()</f>
        <v>33</v>
      </c>
      <c r="B33" s="6">
        <v>150</v>
      </c>
      <c r="C33" s="6">
        <f>+$D$29</f>
        <v>165</v>
      </c>
      <c r="D33" s="7">
        <f>MAX(0,C33-B33)</f>
        <v>15</v>
      </c>
      <c r="E33" s="7">
        <f>+D33-$D$30</f>
        <v>8.25</v>
      </c>
      <c r="F33" s="8">
        <f>+E33/$D$30</f>
        <v>1.2222222222222223</v>
      </c>
      <c r="I33" s="2"/>
      <c r="J33" s="5"/>
      <c r="T33">
        <v>-10</v>
      </c>
      <c r="U33" s="5">
        <f>+B33</f>
        <v>150</v>
      </c>
      <c r="V33" s="5">
        <f>+D33</f>
        <v>15</v>
      </c>
      <c r="W33" s="5">
        <f>+E33</f>
        <v>8.25</v>
      </c>
    </row>
    <row r="34" spans="1:23" x14ac:dyDescent="0.25">
      <c r="A34" s="36">
        <f>ROW()</f>
        <v>34</v>
      </c>
      <c r="B34" s="6">
        <f>+B33+5</f>
        <v>155</v>
      </c>
      <c r="C34" s="6">
        <f>+$D$29</f>
        <v>165</v>
      </c>
      <c r="D34" s="7">
        <f>MAX(0,C34-B34)</f>
        <v>10</v>
      </c>
      <c r="E34" s="7">
        <f>+D34-$D$30</f>
        <v>3.25</v>
      </c>
      <c r="F34" s="8">
        <f>+E34/$D$30</f>
        <v>0.48148148148148145</v>
      </c>
      <c r="I34" s="2"/>
      <c r="J34" s="5"/>
      <c r="T34">
        <f>+T33+5</f>
        <v>-5</v>
      </c>
      <c r="U34" s="5">
        <f t="shared" ref="U34:U39" si="7">+B34</f>
        <v>155</v>
      </c>
      <c r="V34" s="5">
        <f>+D34</f>
        <v>10</v>
      </c>
      <c r="W34" s="5">
        <f>+E34</f>
        <v>3.25</v>
      </c>
    </row>
    <row r="35" spans="1:23" x14ac:dyDescent="0.25">
      <c r="A35" s="36">
        <f>ROW()</f>
        <v>35</v>
      </c>
      <c r="B35" s="6">
        <f>+B34+5</f>
        <v>160</v>
      </c>
      <c r="C35" s="6">
        <f>+$D$29</f>
        <v>165</v>
      </c>
      <c r="D35" s="7">
        <f>MAX(0,C35-B35)</f>
        <v>5</v>
      </c>
      <c r="E35" s="7">
        <f>+D35-$D$30</f>
        <v>-1.75</v>
      </c>
      <c r="F35" s="8">
        <f>+E35/$D$30</f>
        <v>-0.25925925925925924</v>
      </c>
      <c r="I35" s="2"/>
      <c r="J35" s="5"/>
      <c r="T35">
        <f t="shared" ref="T35:T39" si="8">+T34+5</f>
        <v>0</v>
      </c>
      <c r="U35" s="5">
        <f t="shared" si="7"/>
        <v>160</v>
      </c>
      <c r="V35" s="5">
        <f>+D35</f>
        <v>5</v>
      </c>
      <c r="W35" s="5">
        <f>+E35</f>
        <v>-1.75</v>
      </c>
    </row>
    <row r="36" spans="1:23" x14ac:dyDescent="0.25">
      <c r="A36" s="36">
        <f>ROW()</f>
        <v>36</v>
      </c>
      <c r="B36" s="6">
        <f>+B35+5</f>
        <v>165</v>
      </c>
      <c r="C36" s="6">
        <f>+$D$29</f>
        <v>165</v>
      </c>
      <c r="D36" s="7">
        <f>MAX(0,C36-B36)</f>
        <v>0</v>
      </c>
      <c r="E36" s="7">
        <f>+D36-$D$30</f>
        <v>-6.75</v>
      </c>
      <c r="F36" s="8">
        <f>+E36/$D$30</f>
        <v>-1</v>
      </c>
      <c r="I36" s="2"/>
      <c r="J36" s="5"/>
      <c r="T36">
        <f t="shared" si="8"/>
        <v>5</v>
      </c>
      <c r="U36" s="5">
        <f t="shared" si="7"/>
        <v>165</v>
      </c>
      <c r="V36" s="5">
        <f>+D36</f>
        <v>0</v>
      </c>
      <c r="W36" s="5">
        <f>+E36</f>
        <v>-6.75</v>
      </c>
    </row>
    <row r="37" spans="1:23" x14ac:dyDescent="0.25">
      <c r="A37" s="36">
        <f>ROW()</f>
        <v>37</v>
      </c>
      <c r="B37" s="6">
        <f>+B36+5</f>
        <v>170</v>
      </c>
      <c r="C37" s="6">
        <f>+$D$29</f>
        <v>165</v>
      </c>
      <c r="D37" s="7">
        <f>MAX(0,C37-B37)</f>
        <v>0</v>
      </c>
      <c r="E37" s="7">
        <f>+D37-$D$30</f>
        <v>-6.75</v>
      </c>
      <c r="F37" s="8">
        <f>+E37/$D$30</f>
        <v>-1</v>
      </c>
      <c r="I37" s="2"/>
      <c r="J37" s="5"/>
      <c r="T37">
        <f t="shared" si="8"/>
        <v>10</v>
      </c>
      <c r="U37" s="5">
        <f t="shared" si="7"/>
        <v>170</v>
      </c>
      <c r="V37" s="5">
        <f>+D37</f>
        <v>0</v>
      </c>
      <c r="W37" s="5">
        <f>+E37</f>
        <v>-6.75</v>
      </c>
    </row>
    <row r="38" spans="1:23" x14ac:dyDescent="0.25">
      <c r="A38" s="36">
        <f>ROW()</f>
        <v>38</v>
      </c>
      <c r="B38" s="6">
        <f>+B37+5</f>
        <v>175</v>
      </c>
      <c r="C38" s="6">
        <f>+$D$29</f>
        <v>165</v>
      </c>
      <c r="D38" s="7">
        <f>MAX(0,C38-B38)</f>
        <v>0</v>
      </c>
      <c r="E38" s="7">
        <f>+D38-$D$30</f>
        <v>-6.75</v>
      </c>
      <c r="F38" s="8">
        <f>+E38/$D$30</f>
        <v>-1</v>
      </c>
      <c r="I38" s="2"/>
      <c r="J38" s="5"/>
      <c r="T38">
        <f t="shared" si="8"/>
        <v>15</v>
      </c>
      <c r="U38" s="5">
        <f t="shared" si="7"/>
        <v>175</v>
      </c>
      <c r="V38" s="5">
        <f>+D38</f>
        <v>0</v>
      </c>
      <c r="W38" s="5">
        <f>+E38</f>
        <v>-6.75</v>
      </c>
    </row>
    <row r="39" spans="1:23" x14ac:dyDescent="0.25">
      <c r="A39" s="36">
        <f>ROW()</f>
        <v>39</v>
      </c>
      <c r="B39" s="6">
        <f>+B38+5</f>
        <v>180</v>
      </c>
      <c r="C39" s="6">
        <f>+$D$29</f>
        <v>165</v>
      </c>
      <c r="D39" s="7">
        <f>MAX(0,C39-B39)</f>
        <v>0</v>
      </c>
      <c r="E39" s="7">
        <f>+D39-$D$30</f>
        <v>-6.75</v>
      </c>
      <c r="F39" s="8">
        <f>+E39/$D$30</f>
        <v>-1</v>
      </c>
      <c r="I39" s="2"/>
      <c r="J39" s="5"/>
      <c r="T39">
        <f t="shared" si="8"/>
        <v>20</v>
      </c>
      <c r="U39" s="5">
        <f t="shared" si="7"/>
        <v>180</v>
      </c>
      <c r="V39" s="5">
        <f>+D39</f>
        <v>0</v>
      </c>
      <c r="W39" s="5">
        <f>+E39</f>
        <v>-6.75</v>
      </c>
    </row>
    <row r="40" spans="1:23" x14ac:dyDescent="0.25">
      <c r="A40" s="36">
        <f>ROW()</f>
        <v>40</v>
      </c>
      <c r="B40" s="3"/>
      <c r="I40" s="2"/>
      <c r="J40" s="5"/>
    </row>
    <row r="41" spans="1:23" x14ac:dyDescent="0.25">
      <c r="A41" s="36">
        <f>ROW()</f>
        <v>41</v>
      </c>
      <c r="C41" s="2" t="s">
        <v>23</v>
      </c>
      <c r="D41" s="5">
        <f>+D29-D30</f>
        <v>158.25</v>
      </c>
      <c r="E41" t="s">
        <v>44</v>
      </c>
      <c r="I41" s="2"/>
      <c r="J41" s="5"/>
    </row>
    <row r="42" spans="1:23" x14ac:dyDescent="0.25">
      <c r="A42" s="36">
        <f>ROW()</f>
        <v>42</v>
      </c>
      <c r="C42" s="2" t="s">
        <v>42</v>
      </c>
      <c r="D42" s="5">
        <f>+C33-D30</f>
        <v>158.25</v>
      </c>
      <c r="E42" t="s">
        <v>43</v>
      </c>
      <c r="I42" s="2"/>
      <c r="J42" s="5"/>
    </row>
    <row r="43" spans="1:23" x14ac:dyDescent="0.25">
      <c r="A43" s="36">
        <f>ROW()</f>
        <v>43</v>
      </c>
      <c r="C43" s="2" t="s">
        <v>41</v>
      </c>
      <c r="D43" s="5">
        <f>-E39</f>
        <v>6.75</v>
      </c>
      <c r="E43" t="s">
        <v>43</v>
      </c>
      <c r="I43" s="2"/>
      <c r="J43" s="5"/>
    </row>
    <row r="44" spans="1:23" x14ac:dyDescent="0.25">
      <c r="A44" s="36">
        <f>ROW()</f>
        <v>44</v>
      </c>
      <c r="C44" s="2"/>
      <c r="D44" s="5"/>
      <c r="I44" s="2"/>
      <c r="J44" s="5"/>
    </row>
    <row r="45" spans="1:23" ht="15.75" x14ac:dyDescent="0.25">
      <c r="A45" s="36">
        <f>ROW()</f>
        <v>45</v>
      </c>
      <c r="B45" s="26" t="s">
        <v>21</v>
      </c>
    </row>
    <row r="46" spans="1:23" x14ac:dyDescent="0.25">
      <c r="A46" s="36">
        <f>ROW()</f>
        <v>46</v>
      </c>
    </row>
    <row r="47" spans="1:23" ht="21" x14ac:dyDescent="0.35">
      <c r="A47" s="36">
        <f>ROW()</f>
        <v>47</v>
      </c>
      <c r="C47" s="2" t="s">
        <v>2</v>
      </c>
      <c r="D47" s="3">
        <v>165.13</v>
      </c>
      <c r="H47" s="27"/>
    </row>
    <row r="48" spans="1:23" ht="21" x14ac:dyDescent="0.35">
      <c r="A48" s="36">
        <f>ROW()</f>
        <v>48</v>
      </c>
      <c r="C48" s="4" t="s">
        <v>4</v>
      </c>
      <c r="D48" s="3">
        <f>+B6</f>
        <v>170</v>
      </c>
      <c r="E48" s="10"/>
      <c r="H48" s="28"/>
      <c r="W48" s="29"/>
    </row>
    <row r="49" spans="1:23" ht="21" x14ac:dyDescent="0.35">
      <c r="A49" s="36">
        <f>ROW()</f>
        <v>49</v>
      </c>
      <c r="C49" s="4"/>
      <c r="D49" s="3"/>
      <c r="E49" s="10"/>
      <c r="H49" s="28"/>
      <c r="W49" s="29"/>
    </row>
    <row r="50" spans="1:23" ht="21" x14ac:dyDescent="0.35">
      <c r="A50" s="36">
        <f>ROW()</f>
        <v>50</v>
      </c>
      <c r="B50" s="2" t="s">
        <v>22</v>
      </c>
      <c r="C50" s="2" t="s">
        <v>3</v>
      </c>
      <c r="D50" s="3">
        <f>+F6</f>
        <v>6</v>
      </c>
      <c r="E50" s="10" t="s">
        <v>17</v>
      </c>
      <c r="F50" t="s">
        <v>36</v>
      </c>
      <c r="W50" s="29"/>
    </row>
    <row r="51" spans="1:23" x14ac:dyDescent="0.25">
      <c r="A51" s="36">
        <f>ROW()</f>
        <v>51</v>
      </c>
      <c r="B51" s="2"/>
      <c r="C51" s="2" t="s">
        <v>35</v>
      </c>
      <c r="D51" s="31">
        <v>100</v>
      </c>
      <c r="E51" s="10"/>
      <c r="W51" s="29"/>
    </row>
    <row r="52" spans="1:23" x14ac:dyDescent="0.25">
      <c r="A52" s="36">
        <f>ROW()</f>
        <v>52</v>
      </c>
    </row>
    <row r="53" spans="1:23" x14ac:dyDescent="0.25">
      <c r="A53" s="36">
        <f>ROW()</f>
        <v>53</v>
      </c>
      <c r="D53" s="35" t="s">
        <v>38</v>
      </c>
      <c r="E53" s="35"/>
      <c r="F53" s="35"/>
      <c r="H53" s="35" t="s">
        <v>39</v>
      </c>
      <c r="I53" s="35"/>
      <c r="K53" s="34"/>
    </row>
    <row r="54" spans="1:23" ht="75" x14ac:dyDescent="0.25">
      <c r="A54" s="36">
        <f>ROW()</f>
        <v>54</v>
      </c>
      <c r="B54" s="9" t="s">
        <v>6</v>
      </c>
      <c r="C54" s="9" t="s">
        <v>7</v>
      </c>
      <c r="D54" s="9" t="s">
        <v>34</v>
      </c>
      <c r="E54" s="9" t="s">
        <v>32</v>
      </c>
      <c r="F54" s="9" t="s">
        <v>33</v>
      </c>
      <c r="H54" s="9" t="s">
        <v>26</v>
      </c>
      <c r="I54" s="9" t="s">
        <v>27</v>
      </c>
      <c r="K54" s="9" t="s">
        <v>28</v>
      </c>
    </row>
    <row r="55" spans="1:23" x14ac:dyDescent="0.25">
      <c r="A55" s="36">
        <f>ROW()</f>
        <v>55</v>
      </c>
      <c r="B55" s="6">
        <v>150</v>
      </c>
      <c r="C55" s="6">
        <f>+$D$48</f>
        <v>170</v>
      </c>
      <c r="D55" s="7">
        <f>-MAX(0,B55-C55)</f>
        <v>0</v>
      </c>
      <c r="E55" s="7">
        <f>+$D$50+D55</f>
        <v>6</v>
      </c>
      <c r="F55" s="32">
        <f>+E55*100</f>
        <v>600</v>
      </c>
      <c r="H55" s="32">
        <f>+B55*$D$51</f>
        <v>15000</v>
      </c>
      <c r="I55" s="32">
        <f>(+B55-$D$47)*$D$51</f>
        <v>-1512.9999999999995</v>
      </c>
      <c r="K55" s="32">
        <f>+F55+I55</f>
        <v>-912.99999999999955</v>
      </c>
    </row>
    <row r="56" spans="1:23" x14ac:dyDescent="0.25">
      <c r="A56" s="36">
        <f>ROW()</f>
        <v>56</v>
      </c>
      <c r="B56" s="6">
        <f>+B55+5</f>
        <v>155</v>
      </c>
      <c r="C56" s="6">
        <f>+$D$48</f>
        <v>170</v>
      </c>
      <c r="D56" s="7">
        <f t="shared" ref="D56:D61" si="9">-MAX(0,B56-C56)</f>
        <v>0</v>
      </c>
      <c r="E56" s="7">
        <f>+$D$50+D56</f>
        <v>6</v>
      </c>
      <c r="F56" s="32">
        <f t="shared" ref="F56:F61" si="10">+E56*100</f>
        <v>600</v>
      </c>
      <c r="H56" s="32">
        <f>+B56*$D$51</f>
        <v>15500</v>
      </c>
      <c r="I56" s="32">
        <f>(+B56-$D$47)*$D$51</f>
        <v>-1012.9999999999995</v>
      </c>
      <c r="K56" s="32">
        <f>+F56+I56</f>
        <v>-412.99999999999955</v>
      </c>
    </row>
    <row r="57" spans="1:23" x14ac:dyDescent="0.25">
      <c r="A57" s="36">
        <f>ROW()</f>
        <v>57</v>
      </c>
      <c r="B57" s="6">
        <f t="shared" ref="B57:B61" si="11">+B56+5</f>
        <v>160</v>
      </c>
      <c r="C57" s="6">
        <f>+$D$48</f>
        <v>170</v>
      </c>
      <c r="D57" s="7">
        <f t="shared" si="9"/>
        <v>0</v>
      </c>
      <c r="E57" s="7">
        <f>+$D$50+D57</f>
        <v>6</v>
      </c>
      <c r="F57" s="32">
        <f t="shared" si="10"/>
        <v>600</v>
      </c>
      <c r="H57" s="32">
        <f>+B57*$D$51</f>
        <v>16000</v>
      </c>
      <c r="I57" s="32">
        <f>(+B57-$D$47)*$D$51</f>
        <v>-512.99999999999955</v>
      </c>
      <c r="K57" s="32">
        <f>+F57+I57</f>
        <v>87.000000000000455</v>
      </c>
    </row>
    <row r="58" spans="1:23" x14ac:dyDescent="0.25">
      <c r="A58" s="36">
        <f>ROW()</f>
        <v>58</v>
      </c>
      <c r="B58" s="6">
        <f t="shared" si="11"/>
        <v>165</v>
      </c>
      <c r="C58" s="6">
        <f>+$D$48</f>
        <v>170</v>
      </c>
      <c r="D58" s="7">
        <f t="shared" si="9"/>
        <v>0</v>
      </c>
      <c r="E58" s="7">
        <f>+$D$50+D58</f>
        <v>6</v>
      </c>
      <c r="F58" s="32">
        <f t="shared" si="10"/>
        <v>600</v>
      </c>
      <c r="H58" s="32">
        <f>+B58*$D$51</f>
        <v>16500</v>
      </c>
      <c r="I58" s="32">
        <f>(+B58-$D$47)*$D$51</f>
        <v>-12.999999999999545</v>
      </c>
      <c r="K58" s="32">
        <f>+F58+I58</f>
        <v>587.00000000000045</v>
      </c>
    </row>
    <row r="59" spans="1:23" x14ac:dyDescent="0.25">
      <c r="A59" s="36">
        <f>ROW()</f>
        <v>59</v>
      </c>
      <c r="B59" s="6">
        <f t="shared" si="11"/>
        <v>170</v>
      </c>
      <c r="C59" s="6">
        <f>+$D$48</f>
        <v>170</v>
      </c>
      <c r="D59" s="7">
        <f t="shared" si="9"/>
        <v>0</v>
      </c>
      <c r="E59" s="7">
        <f>+$D$50+D59</f>
        <v>6</v>
      </c>
      <c r="F59" s="32">
        <f t="shared" si="10"/>
        <v>600</v>
      </c>
      <c r="H59" s="32">
        <f>+B59*$D$51</f>
        <v>17000</v>
      </c>
      <c r="I59" s="32">
        <f>(+B59-$D$47)*$D$51</f>
        <v>487.00000000000045</v>
      </c>
      <c r="K59" s="32">
        <f>+F59+I59</f>
        <v>1087.0000000000005</v>
      </c>
    </row>
    <row r="60" spans="1:23" x14ac:dyDescent="0.25">
      <c r="A60" s="36">
        <f>ROW()</f>
        <v>60</v>
      </c>
      <c r="B60" s="6">
        <f t="shared" si="11"/>
        <v>175</v>
      </c>
      <c r="C60" s="6">
        <f>+$D$48</f>
        <v>170</v>
      </c>
      <c r="D60" s="7">
        <f t="shared" si="9"/>
        <v>-5</v>
      </c>
      <c r="E60" s="7">
        <f>+$D$50+D60</f>
        <v>1</v>
      </c>
      <c r="F60" s="32">
        <f t="shared" si="10"/>
        <v>100</v>
      </c>
      <c r="H60" s="32">
        <f>+B60*$D$51</f>
        <v>17500</v>
      </c>
      <c r="I60" s="32">
        <f>(+B60-$D$47)*$D$51</f>
        <v>987.00000000000045</v>
      </c>
      <c r="K60" s="32">
        <f>+F60+I60</f>
        <v>1087.0000000000005</v>
      </c>
    </row>
    <row r="61" spans="1:23" x14ac:dyDescent="0.25">
      <c r="A61" s="36">
        <f>ROW()</f>
        <v>61</v>
      </c>
      <c r="B61" s="6">
        <f t="shared" si="11"/>
        <v>180</v>
      </c>
      <c r="C61" s="6">
        <f>+$D$48</f>
        <v>170</v>
      </c>
      <c r="D61" s="7">
        <f t="shared" si="9"/>
        <v>-10</v>
      </c>
      <c r="E61" s="7">
        <f>+$D$50+D61</f>
        <v>-4</v>
      </c>
      <c r="F61" s="32">
        <f t="shared" si="10"/>
        <v>-400</v>
      </c>
      <c r="H61" s="32">
        <f>+B61*$D$51</f>
        <v>18000</v>
      </c>
      <c r="I61" s="32">
        <f>(+B61-$D$47)*$D$51</f>
        <v>1487.0000000000005</v>
      </c>
      <c r="K61" s="32">
        <f>+F61+I61</f>
        <v>1087.0000000000005</v>
      </c>
    </row>
    <row r="62" spans="1:23" x14ac:dyDescent="0.25">
      <c r="A62" s="36">
        <f>ROW()</f>
        <v>62</v>
      </c>
      <c r="B62" s="29"/>
      <c r="C62" s="29"/>
      <c r="D62" s="29"/>
      <c r="H62" s="29"/>
    </row>
    <row r="63" spans="1:23" ht="45" x14ac:dyDescent="0.25">
      <c r="A63" s="36">
        <f>ROW()</f>
        <v>63</v>
      </c>
      <c r="B63" s="9" t="s">
        <v>25</v>
      </c>
      <c r="C63" s="9" t="s">
        <v>31</v>
      </c>
      <c r="D63" s="9" t="s">
        <v>30</v>
      </c>
      <c r="E63" s="9" t="s">
        <v>40</v>
      </c>
      <c r="F63" s="9" t="s">
        <v>37</v>
      </c>
      <c r="H63" s="9" t="s">
        <v>29</v>
      </c>
    </row>
    <row r="64" spans="1:23" x14ac:dyDescent="0.25">
      <c r="A64" s="36">
        <f>ROW()</f>
        <v>64</v>
      </c>
      <c r="B64" s="30">
        <f>-D51*$D$47-D50*D51</f>
        <v>-17113</v>
      </c>
      <c r="C64" s="30">
        <f>+K61</f>
        <v>1087.0000000000005</v>
      </c>
      <c r="D64" s="33">
        <f>+C59</f>
        <v>170</v>
      </c>
      <c r="E64" s="30">
        <f>-(D47-D50)*100</f>
        <v>-15913</v>
      </c>
      <c r="F64" s="33">
        <f>+E55</f>
        <v>6</v>
      </c>
      <c r="H64" s="33">
        <f>+D47-F64</f>
        <v>159.13</v>
      </c>
    </row>
    <row r="65" spans="6:7" x14ac:dyDescent="0.25">
      <c r="F65" s="29"/>
      <c r="G65" s="29"/>
    </row>
  </sheetData>
  <pageMargins left="0.7" right="0.7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2016-09-18T21:35:45Z</cp:lastPrinted>
  <dcterms:created xsi:type="dcterms:W3CDTF">2016-09-18T16:28:57Z</dcterms:created>
  <dcterms:modified xsi:type="dcterms:W3CDTF">2016-09-18T21:39:24Z</dcterms:modified>
</cp:coreProperties>
</file>