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Z - OTHER LECTURES/EXAM Material/Final Exams/Chapters 13^J 14/"/>
    </mc:Choice>
  </mc:AlternateContent>
  <xr:revisionPtr revIDLastSave="0" documentId="8_{77C112F9-F16F-4D42-B99D-102A439C7E22}" xr6:coauthVersionLast="47" xr6:coauthVersionMax="47" xr10:uidLastSave="{00000000-0000-0000-0000-000000000000}"/>
  <bookViews>
    <workbookView xWindow="-110" yWindow="-110" windowWidth="19420" windowHeight="10420" xr2:uid="{A6367ED9-DC1D-49B6-8AA0-E5F4D0D2DCD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1" i="1" l="1"/>
  <c r="I41" i="1"/>
  <c r="F41" i="1"/>
  <c r="R43" i="1"/>
  <c r="R41" i="1"/>
  <c r="R40" i="1"/>
  <c r="R42" i="1"/>
  <c r="R39" i="1"/>
  <c r="Q41" i="1"/>
  <c r="Q40" i="1"/>
  <c r="Q42" i="1"/>
  <c r="Q39" i="1"/>
  <c r="J39" i="1"/>
  <c r="I39" i="1"/>
  <c r="F39" i="1"/>
  <c r="N43" i="1"/>
  <c r="N41" i="1"/>
  <c r="N40" i="1"/>
  <c r="N42" i="1"/>
  <c r="N39" i="1"/>
  <c r="M41" i="1"/>
  <c r="M40" i="1"/>
  <c r="M42" i="1"/>
  <c r="M39" i="1"/>
  <c r="J37" i="1"/>
  <c r="F37" i="1"/>
  <c r="F35" i="1"/>
  <c r="I37" i="1"/>
  <c r="J35" i="1"/>
  <c r="I35" i="1"/>
  <c r="J33" i="1"/>
  <c r="I33" i="1"/>
  <c r="F33" i="1"/>
  <c r="H24" i="1"/>
  <c r="G24" i="1"/>
  <c r="F24" i="1"/>
  <c r="BG23" i="1"/>
  <c r="BF23" i="1"/>
  <c r="BE23" i="1"/>
  <c r="BD23" i="1"/>
  <c r="BC23" i="1"/>
  <c r="BB23" i="1"/>
  <c r="BA23" i="1"/>
  <c r="AZ23" i="1"/>
  <c r="AY23" i="1"/>
  <c r="AX23" i="1"/>
  <c r="AW23" i="1"/>
  <c r="BG22" i="1"/>
  <c r="BF22" i="1"/>
  <c r="BE22" i="1"/>
  <c r="BD22" i="1"/>
  <c r="BC22" i="1"/>
  <c r="BB22" i="1"/>
  <c r="BA22" i="1"/>
  <c r="AZ22" i="1"/>
  <c r="AY22" i="1"/>
  <c r="AX22" i="1"/>
  <c r="AW22" i="1"/>
  <c r="BG21" i="1"/>
  <c r="BF21" i="1"/>
  <c r="BE21" i="1"/>
  <c r="BD21" i="1"/>
  <c r="BC21" i="1"/>
  <c r="BB21" i="1"/>
  <c r="BA21" i="1"/>
  <c r="AZ21" i="1"/>
  <c r="AY21" i="1"/>
  <c r="AX21" i="1"/>
  <c r="AW21" i="1"/>
  <c r="BG20" i="1"/>
  <c r="BF20" i="1"/>
  <c r="BE20" i="1"/>
  <c r="BD20" i="1"/>
  <c r="BC20" i="1"/>
  <c r="BB20" i="1"/>
  <c r="BA20" i="1"/>
  <c r="AZ20" i="1"/>
  <c r="AY20" i="1"/>
  <c r="AX20" i="1"/>
  <c r="AW20" i="1"/>
  <c r="BG19" i="1"/>
  <c r="BF19" i="1"/>
  <c r="BE19" i="1"/>
  <c r="BD19" i="1"/>
  <c r="BC19" i="1"/>
  <c r="BB19" i="1"/>
  <c r="BA19" i="1"/>
  <c r="AZ19" i="1"/>
  <c r="AY19" i="1"/>
  <c r="AX19" i="1"/>
  <c r="AW19" i="1"/>
  <c r="BG18" i="1"/>
  <c r="BF18" i="1"/>
  <c r="BE18" i="1"/>
  <c r="BD18" i="1"/>
  <c r="BC18" i="1"/>
  <c r="BB18" i="1"/>
  <c r="BA18" i="1"/>
  <c r="AZ18" i="1"/>
  <c r="AY18" i="1"/>
  <c r="AX18" i="1"/>
  <c r="AW18" i="1"/>
  <c r="BG17" i="1"/>
  <c r="BF17" i="1"/>
  <c r="BE17" i="1"/>
  <c r="BD17" i="1"/>
  <c r="BC17" i="1"/>
  <c r="BB17" i="1"/>
  <c r="BA17" i="1"/>
  <c r="AZ17" i="1"/>
  <c r="AY17" i="1"/>
  <c r="AX17" i="1"/>
  <c r="AW17" i="1"/>
  <c r="Y17" i="1"/>
  <c r="H17" i="1"/>
  <c r="I17" i="1" s="1"/>
  <c r="K17" i="1" s="1"/>
  <c r="J18" i="1"/>
  <c r="J17" i="1"/>
  <c r="BG16" i="1"/>
  <c r="BF16" i="1"/>
  <c r="BE16" i="1"/>
  <c r="BD16" i="1"/>
  <c r="BC16" i="1"/>
  <c r="BB16" i="1"/>
  <c r="BA16" i="1"/>
  <c r="AZ16" i="1"/>
  <c r="AY16" i="1"/>
  <c r="AX16" i="1"/>
  <c r="AW16" i="1"/>
  <c r="BG15" i="1"/>
  <c r="BF15" i="1"/>
  <c r="BE15" i="1"/>
  <c r="BD15" i="1"/>
  <c r="BC15" i="1"/>
  <c r="BB15" i="1"/>
  <c r="BA15" i="1"/>
  <c r="AZ15" i="1"/>
  <c r="AY15" i="1"/>
  <c r="AX15" i="1"/>
  <c r="AW15" i="1"/>
  <c r="Y15" i="1"/>
  <c r="H15" i="1"/>
  <c r="I15" i="1" s="1"/>
  <c r="J16" i="1"/>
  <c r="BG14" i="1"/>
  <c r="BF14" i="1"/>
  <c r="BE14" i="1"/>
  <c r="BD14" i="1"/>
  <c r="BC14" i="1"/>
  <c r="BB14" i="1"/>
  <c r="BA14" i="1"/>
  <c r="AZ14" i="1"/>
  <c r="AY14" i="1"/>
  <c r="AX14" i="1"/>
  <c r="AW14" i="1"/>
  <c r="J14" i="1"/>
  <c r="BG13" i="1"/>
  <c r="BF13" i="1"/>
  <c r="BE13" i="1"/>
  <c r="BD13" i="1"/>
  <c r="BC13" i="1"/>
  <c r="BB13" i="1"/>
  <c r="BA13" i="1"/>
  <c r="AZ13" i="1"/>
  <c r="AY13" i="1"/>
  <c r="AX13" i="1"/>
  <c r="AW13" i="1"/>
  <c r="BG12" i="1"/>
  <c r="BF12" i="1"/>
  <c r="BE12" i="1"/>
  <c r="BD12" i="1"/>
  <c r="BC12" i="1"/>
  <c r="BB12" i="1"/>
  <c r="BA12" i="1"/>
  <c r="AZ12" i="1"/>
  <c r="AY12" i="1"/>
  <c r="AX12" i="1"/>
  <c r="AW12" i="1"/>
  <c r="H12" i="1"/>
  <c r="I12" i="1" s="1"/>
  <c r="BG11" i="1"/>
  <c r="BF11" i="1"/>
  <c r="BE11" i="1"/>
  <c r="BD11" i="1"/>
  <c r="BC11" i="1"/>
  <c r="BB11" i="1"/>
  <c r="BA11" i="1"/>
  <c r="AZ11" i="1"/>
  <c r="AY11" i="1"/>
  <c r="AX11" i="1"/>
  <c r="AW11" i="1"/>
  <c r="J11" i="1"/>
  <c r="BL10" i="1"/>
  <c r="BK10" i="1"/>
  <c r="BJ10" i="1"/>
  <c r="BG10" i="1"/>
  <c r="BF10" i="1"/>
  <c r="BE10" i="1"/>
  <c r="BD10" i="1"/>
  <c r="BC10" i="1"/>
  <c r="BB10" i="1"/>
  <c r="BA10" i="1"/>
  <c r="AZ10" i="1"/>
  <c r="AY10" i="1"/>
  <c r="AX10" i="1"/>
  <c r="AW10" i="1"/>
  <c r="J10" i="1"/>
  <c r="BL9" i="1"/>
  <c r="BK9" i="1"/>
  <c r="BJ9" i="1"/>
  <c r="BG9" i="1"/>
  <c r="BF9" i="1"/>
  <c r="BE9" i="1"/>
  <c r="BD9" i="1"/>
  <c r="BC9" i="1"/>
  <c r="BB9" i="1"/>
  <c r="BA9" i="1"/>
  <c r="AZ9" i="1"/>
  <c r="AY9" i="1"/>
  <c r="AX9" i="1"/>
  <c r="AW9" i="1"/>
  <c r="J9" i="1"/>
  <c r="BG8" i="1"/>
  <c r="BF8" i="1"/>
  <c r="BE8" i="1"/>
  <c r="BD8" i="1"/>
  <c r="BC8" i="1"/>
  <c r="BB8" i="1"/>
  <c r="BA8" i="1"/>
  <c r="AZ8" i="1"/>
  <c r="AY8" i="1"/>
  <c r="AX8" i="1"/>
  <c r="AW8" i="1"/>
  <c r="BL7" i="1"/>
  <c r="BK7" i="1"/>
  <c r="BJ7" i="1"/>
  <c r="BG7" i="1"/>
  <c r="BF7" i="1"/>
  <c r="BE7" i="1"/>
  <c r="BD7" i="1"/>
  <c r="BC7" i="1"/>
  <c r="BB7" i="1"/>
  <c r="BA7" i="1"/>
  <c r="AZ7" i="1"/>
  <c r="AY7" i="1"/>
  <c r="AX7" i="1"/>
  <c r="AW7" i="1"/>
  <c r="H7" i="1"/>
  <c r="I7" i="1" s="1"/>
  <c r="K7" i="1" s="1"/>
  <c r="BL6" i="1"/>
  <c r="BK6" i="1"/>
  <c r="BJ6" i="1"/>
  <c r="BG6" i="1"/>
  <c r="BF6" i="1"/>
  <c r="BE6" i="1"/>
  <c r="BD6" i="1"/>
  <c r="BC6" i="1"/>
  <c r="BB6" i="1"/>
  <c r="BA6" i="1"/>
  <c r="AZ6" i="1"/>
  <c r="AY6" i="1"/>
  <c r="AX6" i="1"/>
  <c r="AW6" i="1"/>
  <c r="BT5" i="1"/>
  <c r="BS5" i="1"/>
  <c r="BR5" i="1"/>
  <c r="BQ5" i="1"/>
  <c r="BP5" i="1"/>
  <c r="BO5" i="1"/>
  <c r="BL5" i="1"/>
  <c r="BK5" i="1"/>
  <c r="BJ5" i="1"/>
  <c r="BG5" i="1"/>
  <c r="BF5" i="1"/>
  <c r="BE5" i="1"/>
  <c r="BD5" i="1"/>
  <c r="BC5" i="1"/>
  <c r="BB5" i="1"/>
  <c r="BA5" i="1"/>
  <c r="AZ5" i="1"/>
  <c r="AY5" i="1"/>
  <c r="AX5" i="1"/>
  <c r="AW5" i="1"/>
  <c r="BT4" i="1"/>
  <c r="BS4" i="1"/>
  <c r="BR4" i="1"/>
  <c r="BQ4" i="1"/>
  <c r="BP4" i="1"/>
  <c r="BO4" i="1"/>
  <c r="BL4" i="1"/>
  <c r="BK4" i="1"/>
  <c r="BJ4" i="1"/>
  <c r="BG4" i="1"/>
  <c r="BF4" i="1"/>
  <c r="BE4" i="1"/>
  <c r="BD4" i="1"/>
  <c r="BC4" i="1"/>
  <c r="BB4" i="1"/>
  <c r="BA4" i="1"/>
  <c r="AZ4" i="1"/>
  <c r="AY4" i="1"/>
  <c r="AX4" i="1"/>
  <c r="AW4" i="1"/>
  <c r="BT3" i="1"/>
  <c r="BS3" i="1"/>
  <c r="BR3" i="1"/>
  <c r="BQ3" i="1"/>
  <c r="BP3" i="1"/>
  <c r="BO3" i="1"/>
  <c r="BL3" i="1"/>
  <c r="BK3" i="1"/>
  <c r="BJ3" i="1"/>
  <c r="BG3" i="1"/>
  <c r="BF3" i="1"/>
  <c r="BE3" i="1"/>
  <c r="BD3" i="1"/>
  <c r="BC3" i="1"/>
  <c r="BB3" i="1"/>
  <c r="BA3" i="1"/>
  <c r="AZ3" i="1"/>
  <c r="AY3" i="1"/>
  <c r="AX3" i="1"/>
  <c r="AW3" i="1"/>
  <c r="BT2" i="1"/>
  <c r="BS2" i="1"/>
  <c r="BR2" i="1"/>
  <c r="BQ2" i="1"/>
  <c r="BP2" i="1"/>
  <c r="BO2" i="1"/>
  <c r="BL2" i="1"/>
  <c r="BK2" i="1"/>
  <c r="BJ2" i="1"/>
  <c r="BG2" i="1"/>
  <c r="BF2" i="1"/>
  <c r="BE2" i="1"/>
  <c r="BD2" i="1"/>
  <c r="BC2" i="1"/>
  <c r="BB2" i="1"/>
  <c r="BA2" i="1"/>
  <c r="AZ2" i="1"/>
  <c r="AY2" i="1"/>
  <c r="AX2" i="1"/>
  <c r="AW2" i="1"/>
  <c r="BT1" i="1"/>
  <c r="BS1" i="1"/>
  <c r="BR1" i="1"/>
  <c r="BQ1" i="1"/>
  <c r="BP1" i="1"/>
  <c r="BO1" i="1"/>
  <c r="BL1" i="1"/>
  <c r="BK1" i="1"/>
  <c r="BJ1" i="1"/>
  <c r="BG1" i="1"/>
  <c r="BF1" i="1"/>
  <c r="BE1" i="1"/>
  <c r="BD1" i="1"/>
  <c r="BC1" i="1"/>
  <c r="BB1" i="1"/>
  <c r="BA1" i="1"/>
  <c r="AZ1" i="1"/>
  <c r="AY1" i="1"/>
  <c r="AX1" i="1"/>
  <c r="AW1" i="1"/>
  <c r="H8" i="1" l="1"/>
  <c r="I8" i="1" s="1"/>
  <c r="K8" i="1" s="1"/>
  <c r="J12" i="1"/>
  <c r="H13" i="1"/>
  <c r="I13" i="1" s="1"/>
  <c r="J8" i="1"/>
  <c r="H9" i="1"/>
  <c r="I9" i="1" s="1"/>
  <c r="K9" i="1" s="1"/>
  <c r="J13" i="1"/>
  <c r="J15" i="1"/>
  <c r="J7" i="1"/>
  <c r="H11" i="1"/>
  <c r="I11" i="1" s="1"/>
  <c r="H14" i="1"/>
  <c r="I14" i="1" s="1"/>
  <c r="H10" i="1"/>
  <c r="I10" i="1" s="1"/>
  <c r="K10" i="1" s="1"/>
</calcChain>
</file>

<file path=xl/sharedStrings.xml><?xml version="1.0" encoding="utf-8"?>
<sst xmlns="http://schemas.openxmlformats.org/spreadsheetml/2006/main" count="62" uniqueCount="44">
  <si>
    <t>SECTION I - BASIC AND ADVANCE OPTION STRATEGIES (30 POINTS)</t>
  </si>
  <si>
    <t>Question 1 (20 points)</t>
  </si>
  <si>
    <t>Action</t>
  </si>
  <si>
    <t>Option</t>
  </si>
  <si>
    <t>Exercise Price</t>
  </si>
  <si>
    <t>Premium</t>
  </si>
  <si>
    <t>Stock Price</t>
  </si>
  <si>
    <t xml:space="preserve">Payoff </t>
  </si>
  <si>
    <t>Profit /Loss</t>
  </si>
  <si>
    <t>BE Stock</t>
  </si>
  <si>
    <t>HPR %</t>
  </si>
  <si>
    <t>Question 2 (10 points)</t>
  </si>
  <si>
    <t>CALL</t>
  </si>
  <si>
    <t>PUT</t>
  </si>
  <si>
    <t>Exercise
Price</t>
  </si>
  <si>
    <t>Mar 2021</t>
  </si>
  <si>
    <t xml:space="preserve"> Apr 2021</t>
  </si>
  <si>
    <t>May 2021</t>
  </si>
  <si>
    <t>Exercise Prices</t>
  </si>
  <si>
    <t>Stock
Price</t>
  </si>
  <si>
    <t>Total 
Payoff</t>
  </si>
  <si>
    <t>Total 
Profit</t>
  </si>
  <si>
    <t>Buy</t>
  </si>
  <si>
    <t>Call</t>
  </si>
  <si>
    <t>Put</t>
  </si>
  <si>
    <t xml:space="preserve">Buy </t>
  </si>
  <si>
    <t>Sell</t>
  </si>
  <si>
    <t>Straddle</t>
  </si>
  <si>
    <t>Bull Call Mar Spread</t>
  </si>
  <si>
    <t>Bull Put Apr Spread</t>
  </si>
  <si>
    <t>Bear Put May Spread</t>
  </si>
  <si>
    <t>Long</t>
  </si>
  <si>
    <t>Butterfly Call May Spread</t>
  </si>
  <si>
    <t>Short</t>
  </si>
  <si>
    <t>Butterfly Call Mar Spread</t>
  </si>
  <si>
    <t>Premium
(Calc the 
net amount)</t>
  </si>
  <si>
    <t>Buy Low</t>
  </si>
  <si>
    <t>Buy High</t>
  </si>
  <si>
    <t>Long Butterfly</t>
  </si>
  <si>
    <t>Sell Avg</t>
  </si>
  <si>
    <t>Sell Butterfly</t>
  </si>
  <si>
    <t>Sell Low</t>
  </si>
  <si>
    <t>Sell High</t>
  </si>
  <si>
    <t>Buy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</si>
</sst>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color rgb="FFFF0000"/>
      <name val="Calibri"/>
      <family val="2"/>
      <scheme val="minor"/>
    </font>
    <font>
      <b/>
      <sz val="11"/>
      <color indexed="9"/>
      <name val="Arial"/>
      <family val="2"/>
    </font>
    <font>
      <b/>
      <u/>
      <sz val="11"/>
      <color indexed="1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 shrinkToFit="1"/>
    </xf>
    <xf numFmtId="0" fontId="5" fillId="0" borderId="0" xfId="0" applyFont="1"/>
    <xf numFmtId="0" fontId="6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3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1" xfId="0" quotePrefix="1" applyNumberFormat="1" applyFont="1" applyFill="1" applyBorder="1" applyAlignment="1">
      <alignment horizontal="center" vertical="center"/>
    </xf>
    <xf numFmtId="2" fontId="2" fillId="8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9" fontId="2" fillId="2" borderId="4" xfId="3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2" fillId="8" borderId="0" xfId="0" applyNumberFormat="1" applyFont="1" applyFill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shrinkToFit="1"/>
    </xf>
    <xf numFmtId="2" fontId="2" fillId="4" borderId="8" xfId="0" applyNumberFormat="1" applyFont="1" applyFill="1" applyBorder="1" applyAlignment="1">
      <alignment horizontal="center"/>
    </xf>
    <xf numFmtId="2" fontId="2" fillId="4" borderId="9" xfId="0" applyNumberFormat="1" applyFont="1" applyFill="1" applyBorder="1" applyAlignment="1">
      <alignment horizontal="center"/>
    </xf>
    <xf numFmtId="2" fontId="2" fillId="4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shrinkToFit="1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/>
    <xf numFmtId="0" fontId="3" fillId="3" borderId="10" xfId="0" applyFont="1" applyFill="1" applyBorder="1" applyAlignment="1">
      <alignment horizontal="centerContinuous" shrinkToFit="1"/>
    </xf>
    <xf numFmtId="0" fontId="3" fillId="3" borderId="11" xfId="0" applyFont="1" applyFill="1" applyBorder="1" applyAlignment="1">
      <alignment horizontal="centerContinuous"/>
    </xf>
    <xf numFmtId="0" fontId="3" fillId="3" borderId="12" xfId="0" applyFont="1" applyFill="1" applyBorder="1" applyAlignment="1">
      <alignment horizontal="centerContinuous"/>
    </xf>
    <xf numFmtId="0" fontId="3" fillId="3" borderId="10" xfId="0" applyFont="1" applyFill="1" applyBorder="1" applyAlignment="1">
      <alignment horizontal="centerContinuous"/>
    </xf>
    <xf numFmtId="0" fontId="8" fillId="7" borderId="2" xfId="0" applyFont="1" applyFill="1" applyBorder="1" applyAlignment="1">
      <alignment horizontal="center" vertical="center" wrapText="1"/>
    </xf>
    <xf numFmtId="16" fontId="9" fillId="7" borderId="3" xfId="0" quotePrefix="1" applyNumberFormat="1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/>
    </xf>
    <xf numFmtId="16" fontId="9" fillId="7" borderId="5" xfId="0" quotePrefix="1" applyNumberFormat="1" applyFont="1" applyFill="1" applyBorder="1" applyAlignment="1">
      <alignment horizontal="center" vertical="center"/>
    </xf>
    <xf numFmtId="16" fontId="9" fillId="7" borderId="3" xfId="0" quotePrefix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43" fontId="2" fillId="0" borderId="0" xfId="1" applyFont="1" applyFill="1" applyBorder="1"/>
    <xf numFmtId="1" fontId="2" fillId="0" borderId="0" xfId="1" applyNumberFormat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44" fontId="2" fillId="0" borderId="0" xfId="2" applyFont="1" applyBorder="1"/>
    <xf numFmtId="0" fontId="2" fillId="0" borderId="0" xfId="0" quotePrefix="1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Continuous" vertical="center" shrinkToFit="1"/>
    </xf>
    <xf numFmtId="0" fontId="4" fillId="3" borderId="0" xfId="0" applyFont="1" applyFill="1" applyAlignment="1">
      <alignment horizontal="centerContinuous"/>
    </xf>
    <xf numFmtId="0" fontId="10" fillId="6" borderId="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2" fontId="2" fillId="0" borderId="0" xfId="0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6921b89f68d3868/Documents/School%20Work/Z%20-%20OTHER%20LECTURES/EXAM%20Material/Midterm%20Exams/Chapter%2013/Midterm_Exam_Textbook_exam_answers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1"/>
      <sheetName val="INPUT 2"/>
      <sheetName val="INPUT 3"/>
      <sheetName val="SECTION I"/>
      <sheetName val="SECTION 2"/>
      <sheetName val="SECTION 3"/>
      <sheetName val="GRADES"/>
      <sheetName val="Sheet1"/>
    </sheetNames>
    <sheetDataSet>
      <sheetData sheetId="0">
        <row r="3">
          <cell r="AW3" t="str">
            <v>S</v>
          </cell>
          <cell r="AX3">
            <v>40</v>
          </cell>
          <cell r="BB3">
            <v>13</v>
          </cell>
          <cell r="BF3">
            <v>0.5</v>
          </cell>
        </row>
        <row r="4">
          <cell r="AW4" t="str">
            <v>u=</v>
          </cell>
          <cell r="AX4">
            <v>1.1499999999999999</v>
          </cell>
          <cell r="BB4">
            <v>158</v>
          </cell>
          <cell r="BF4">
            <v>5</v>
          </cell>
        </row>
        <row r="5">
          <cell r="AW5" t="str">
            <v>d=</v>
          </cell>
          <cell r="AX5">
            <v>0.85</v>
          </cell>
          <cell r="BF5">
            <v>72</v>
          </cell>
        </row>
        <row r="6">
          <cell r="AW6" t="str">
            <v>X=</v>
          </cell>
          <cell r="AX6">
            <v>35</v>
          </cell>
          <cell r="BB6">
            <v>110</v>
          </cell>
          <cell r="BF6">
            <v>74</v>
          </cell>
        </row>
        <row r="7">
          <cell r="AW7" t="str">
            <v>i=</v>
          </cell>
          <cell r="AX7">
            <v>0.05</v>
          </cell>
          <cell r="BB7">
            <v>145</v>
          </cell>
          <cell r="BF7">
            <v>2</v>
          </cell>
        </row>
        <row r="8">
          <cell r="AW8" t="str">
            <v>P =</v>
          </cell>
          <cell r="AX8">
            <v>0.66666666666666707</v>
          </cell>
          <cell r="BA8" t="str">
            <v>Question</v>
          </cell>
          <cell r="BB8">
            <v>20</v>
          </cell>
          <cell r="BF8">
            <v>6</v>
          </cell>
        </row>
        <row r="9">
          <cell r="AW9" t="str">
            <v>1 - p =</v>
          </cell>
          <cell r="AX9">
            <v>0.33333333333333293</v>
          </cell>
          <cell r="BB9">
            <v>100</v>
          </cell>
        </row>
        <row r="10">
          <cell r="AW10" t="str">
            <v>Div Yield =</v>
          </cell>
          <cell r="AX10">
            <v>7</v>
          </cell>
        </row>
        <row r="11">
          <cell r="BA11" t="str">
            <v>S</v>
          </cell>
          <cell r="BB11">
            <v>40</v>
          </cell>
        </row>
        <row r="12">
          <cell r="BA12" t="str">
            <v>d=</v>
          </cell>
          <cell r="BB12">
            <v>0.85</v>
          </cell>
        </row>
        <row r="13">
          <cell r="BA13" t="str">
            <v>X=</v>
          </cell>
          <cell r="BB13">
            <v>35</v>
          </cell>
        </row>
        <row r="14">
          <cell r="BA14" t="str">
            <v>i=</v>
          </cell>
          <cell r="BB14">
            <v>0.05</v>
          </cell>
        </row>
        <row r="15">
          <cell r="BA15" t="str">
            <v>P =</v>
          </cell>
          <cell r="BB15">
            <v>0.66666666666666707</v>
          </cell>
        </row>
        <row r="16">
          <cell r="BA16" t="str">
            <v>1 - p =</v>
          </cell>
          <cell r="BB16">
            <v>0.33333333333333293</v>
          </cell>
        </row>
        <row r="17">
          <cell r="BA17" t="str">
            <v>Div Yield =</v>
          </cell>
          <cell r="BB17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B962C-424A-4600-B296-F47A144BEBFF}">
  <dimension ref="B1:CB150"/>
  <sheetViews>
    <sheetView tabSelected="1" workbookViewId="0">
      <selection activeCell="M7" sqref="M7"/>
    </sheetView>
  </sheetViews>
  <sheetFormatPr defaultRowHeight="14.5" x14ac:dyDescent="0.35"/>
  <cols>
    <col min="1" max="1" width="2.81640625" customWidth="1"/>
    <col min="2" max="2" width="11.81640625" customWidth="1"/>
    <col min="3" max="3" width="11.81640625" style="1" customWidth="1"/>
    <col min="4" max="6" width="11.81640625" customWidth="1"/>
    <col min="7" max="8" width="11.81640625" style="2" customWidth="1"/>
    <col min="9" max="10" width="11.81640625" customWidth="1"/>
    <col min="11" max="11" width="11.81640625" style="3" customWidth="1"/>
    <col min="12" max="13" width="13.453125" style="3" customWidth="1"/>
    <col min="14" max="15" width="13.453125" style="4" customWidth="1"/>
    <col min="16" max="16" width="13.453125" style="3" customWidth="1"/>
    <col min="17" max="17" width="13.26953125" style="3" customWidth="1"/>
    <col min="18" max="18" width="19.1796875" style="3" customWidth="1"/>
    <col min="19" max="26" width="13.26953125" style="3" customWidth="1"/>
    <col min="27" max="27" width="8.7265625" style="3"/>
    <col min="28" max="28" width="8.36328125" style="3" customWidth="1"/>
    <col min="29" max="52" width="8.7265625" style="3"/>
    <col min="56" max="56" width="13.1796875" customWidth="1"/>
    <col min="258" max="258" width="9.36328125" customWidth="1"/>
    <col min="259" max="259" width="11" customWidth="1"/>
    <col min="260" max="271" width="9.26953125" customWidth="1"/>
    <col min="284" max="284" width="10.54296875" customWidth="1"/>
    <col min="514" max="514" width="9.36328125" customWidth="1"/>
    <col min="515" max="515" width="11" customWidth="1"/>
    <col min="516" max="527" width="9.26953125" customWidth="1"/>
    <col min="540" max="540" width="10.54296875" customWidth="1"/>
    <col min="770" max="770" width="9.36328125" customWidth="1"/>
    <col min="771" max="771" width="11" customWidth="1"/>
    <col min="772" max="783" width="9.26953125" customWidth="1"/>
    <col min="796" max="796" width="10.54296875" customWidth="1"/>
    <col min="1026" max="1026" width="9.36328125" customWidth="1"/>
    <col min="1027" max="1027" width="11" customWidth="1"/>
    <col min="1028" max="1039" width="9.26953125" customWidth="1"/>
    <col min="1052" max="1052" width="10.54296875" customWidth="1"/>
    <col min="1282" max="1282" width="9.36328125" customWidth="1"/>
    <col min="1283" max="1283" width="11" customWidth="1"/>
    <col min="1284" max="1295" width="9.26953125" customWidth="1"/>
    <col min="1308" max="1308" width="10.54296875" customWidth="1"/>
    <col min="1538" max="1538" width="9.36328125" customWidth="1"/>
    <col min="1539" max="1539" width="11" customWidth="1"/>
    <col min="1540" max="1551" width="9.26953125" customWidth="1"/>
    <col min="1564" max="1564" width="10.54296875" customWidth="1"/>
    <col min="1794" max="1794" width="9.36328125" customWidth="1"/>
    <col min="1795" max="1795" width="11" customWidth="1"/>
    <col min="1796" max="1807" width="9.26953125" customWidth="1"/>
    <col min="1820" max="1820" width="10.54296875" customWidth="1"/>
    <col min="2050" max="2050" width="9.36328125" customWidth="1"/>
    <col min="2051" max="2051" width="11" customWidth="1"/>
    <col min="2052" max="2063" width="9.26953125" customWidth="1"/>
    <col min="2076" max="2076" width="10.54296875" customWidth="1"/>
    <col min="2306" max="2306" width="9.36328125" customWidth="1"/>
    <col min="2307" max="2307" width="11" customWidth="1"/>
    <col min="2308" max="2319" width="9.26953125" customWidth="1"/>
    <col min="2332" max="2332" width="10.54296875" customWidth="1"/>
    <col min="2562" max="2562" width="9.36328125" customWidth="1"/>
    <col min="2563" max="2563" width="11" customWidth="1"/>
    <col min="2564" max="2575" width="9.26953125" customWidth="1"/>
    <col min="2588" max="2588" width="10.54296875" customWidth="1"/>
    <col min="2818" max="2818" width="9.36328125" customWidth="1"/>
    <col min="2819" max="2819" width="11" customWidth="1"/>
    <col min="2820" max="2831" width="9.26953125" customWidth="1"/>
    <col min="2844" max="2844" width="10.54296875" customWidth="1"/>
    <col min="3074" max="3074" width="9.36328125" customWidth="1"/>
    <col min="3075" max="3075" width="11" customWidth="1"/>
    <col min="3076" max="3087" width="9.26953125" customWidth="1"/>
    <col min="3100" max="3100" width="10.54296875" customWidth="1"/>
    <col min="3330" max="3330" width="9.36328125" customWidth="1"/>
    <col min="3331" max="3331" width="11" customWidth="1"/>
    <col min="3332" max="3343" width="9.26953125" customWidth="1"/>
    <col min="3356" max="3356" width="10.54296875" customWidth="1"/>
    <col min="3586" max="3586" width="9.36328125" customWidth="1"/>
    <col min="3587" max="3587" width="11" customWidth="1"/>
    <col min="3588" max="3599" width="9.26953125" customWidth="1"/>
    <col min="3612" max="3612" width="10.54296875" customWidth="1"/>
    <col min="3842" max="3842" width="9.36328125" customWidth="1"/>
    <col min="3843" max="3843" width="11" customWidth="1"/>
    <col min="3844" max="3855" width="9.26953125" customWidth="1"/>
    <col min="3868" max="3868" width="10.54296875" customWidth="1"/>
    <col min="4098" max="4098" width="9.36328125" customWidth="1"/>
    <col min="4099" max="4099" width="11" customWidth="1"/>
    <col min="4100" max="4111" width="9.26953125" customWidth="1"/>
    <col min="4124" max="4124" width="10.54296875" customWidth="1"/>
    <col min="4354" max="4354" width="9.36328125" customWidth="1"/>
    <col min="4355" max="4355" width="11" customWidth="1"/>
    <col min="4356" max="4367" width="9.26953125" customWidth="1"/>
    <col min="4380" max="4380" width="10.54296875" customWidth="1"/>
    <col min="4610" max="4610" width="9.36328125" customWidth="1"/>
    <col min="4611" max="4611" width="11" customWidth="1"/>
    <col min="4612" max="4623" width="9.26953125" customWidth="1"/>
    <col min="4636" max="4636" width="10.54296875" customWidth="1"/>
    <col min="4866" max="4866" width="9.36328125" customWidth="1"/>
    <col min="4867" max="4867" width="11" customWidth="1"/>
    <col min="4868" max="4879" width="9.26953125" customWidth="1"/>
    <col min="4892" max="4892" width="10.54296875" customWidth="1"/>
    <col min="5122" max="5122" width="9.36328125" customWidth="1"/>
    <col min="5123" max="5123" width="11" customWidth="1"/>
    <col min="5124" max="5135" width="9.26953125" customWidth="1"/>
    <col min="5148" max="5148" width="10.54296875" customWidth="1"/>
    <col min="5378" max="5378" width="9.36328125" customWidth="1"/>
    <col min="5379" max="5379" width="11" customWidth="1"/>
    <col min="5380" max="5391" width="9.26953125" customWidth="1"/>
    <col min="5404" max="5404" width="10.54296875" customWidth="1"/>
    <col min="5634" max="5634" width="9.36328125" customWidth="1"/>
    <col min="5635" max="5635" width="11" customWidth="1"/>
    <col min="5636" max="5647" width="9.26953125" customWidth="1"/>
    <col min="5660" max="5660" width="10.54296875" customWidth="1"/>
    <col min="5890" max="5890" width="9.36328125" customWidth="1"/>
    <col min="5891" max="5891" width="11" customWidth="1"/>
    <col min="5892" max="5903" width="9.26953125" customWidth="1"/>
    <col min="5916" max="5916" width="10.54296875" customWidth="1"/>
    <col min="6146" max="6146" width="9.36328125" customWidth="1"/>
    <col min="6147" max="6147" width="11" customWidth="1"/>
    <col min="6148" max="6159" width="9.26953125" customWidth="1"/>
    <col min="6172" max="6172" width="10.54296875" customWidth="1"/>
    <col min="6402" max="6402" width="9.36328125" customWidth="1"/>
    <col min="6403" max="6403" width="11" customWidth="1"/>
    <col min="6404" max="6415" width="9.26953125" customWidth="1"/>
    <col min="6428" max="6428" width="10.54296875" customWidth="1"/>
    <col min="6658" max="6658" width="9.36328125" customWidth="1"/>
    <col min="6659" max="6659" width="11" customWidth="1"/>
    <col min="6660" max="6671" width="9.26953125" customWidth="1"/>
    <col min="6684" max="6684" width="10.54296875" customWidth="1"/>
    <col min="6914" max="6914" width="9.36328125" customWidth="1"/>
    <col min="6915" max="6915" width="11" customWidth="1"/>
    <col min="6916" max="6927" width="9.26953125" customWidth="1"/>
    <col min="6940" max="6940" width="10.54296875" customWidth="1"/>
    <col min="7170" max="7170" width="9.36328125" customWidth="1"/>
    <col min="7171" max="7171" width="11" customWidth="1"/>
    <col min="7172" max="7183" width="9.26953125" customWidth="1"/>
    <col min="7196" max="7196" width="10.54296875" customWidth="1"/>
    <col min="7426" max="7426" width="9.36328125" customWidth="1"/>
    <col min="7427" max="7427" width="11" customWidth="1"/>
    <col min="7428" max="7439" width="9.26953125" customWidth="1"/>
    <col min="7452" max="7452" width="10.54296875" customWidth="1"/>
    <col min="7682" max="7682" width="9.36328125" customWidth="1"/>
    <col min="7683" max="7683" width="11" customWidth="1"/>
    <col min="7684" max="7695" width="9.26953125" customWidth="1"/>
    <col min="7708" max="7708" width="10.54296875" customWidth="1"/>
    <col min="7938" max="7938" width="9.36328125" customWidth="1"/>
    <col min="7939" max="7939" width="11" customWidth="1"/>
    <col min="7940" max="7951" width="9.26953125" customWidth="1"/>
    <col min="7964" max="7964" width="10.54296875" customWidth="1"/>
    <col min="8194" max="8194" width="9.36328125" customWidth="1"/>
    <col min="8195" max="8195" width="11" customWidth="1"/>
    <col min="8196" max="8207" width="9.26953125" customWidth="1"/>
    <col min="8220" max="8220" width="10.54296875" customWidth="1"/>
    <col min="8450" max="8450" width="9.36328125" customWidth="1"/>
    <col min="8451" max="8451" width="11" customWidth="1"/>
    <col min="8452" max="8463" width="9.26953125" customWidth="1"/>
    <col min="8476" max="8476" width="10.54296875" customWidth="1"/>
    <col min="8706" max="8706" width="9.36328125" customWidth="1"/>
    <col min="8707" max="8707" width="11" customWidth="1"/>
    <col min="8708" max="8719" width="9.26953125" customWidth="1"/>
    <col min="8732" max="8732" width="10.54296875" customWidth="1"/>
    <col min="8962" max="8962" width="9.36328125" customWidth="1"/>
    <col min="8963" max="8963" width="11" customWidth="1"/>
    <col min="8964" max="8975" width="9.26953125" customWidth="1"/>
    <col min="8988" max="8988" width="10.54296875" customWidth="1"/>
    <col min="9218" max="9218" width="9.36328125" customWidth="1"/>
    <col min="9219" max="9219" width="11" customWidth="1"/>
    <col min="9220" max="9231" width="9.26953125" customWidth="1"/>
    <col min="9244" max="9244" width="10.54296875" customWidth="1"/>
    <col min="9474" max="9474" width="9.36328125" customWidth="1"/>
    <col min="9475" max="9475" width="11" customWidth="1"/>
    <col min="9476" max="9487" width="9.26953125" customWidth="1"/>
    <col min="9500" max="9500" width="10.54296875" customWidth="1"/>
    <col min="9730" max="9730" width="9.36328125" customWidth="1"/>
    <col min="9731" max="9731" width="11" customWidth="1"/>
    <col min="9732" max="9743" width="9.26953125" customWidth="1"/>
    <col min="9756" max="9756" width="10.54296875" customWidth="1"/>
    <col min="9986" max="9986" width="9.36328125" customWidth="1"/>
    <col min="9987" max="9987" width="11" customWidth="1"/>
    <col min="9988" max="9999" width="9.26953125" customWidth="1"/>
    <col min="10012" max="10012" width="10.54296875" customWidth="1"/>
    <col min="10242" max="10242" width="9.36328125" customWidth="1"/>
    <col min="10243" max="10243" width="11" customWidth="1"/>
    <col min="10244" max="10255" width="9.26953125" customWidth="1"/>
    <col min="10268" max="10268" width="10.54296875" customWidth="1"/>
    <col min="10498" max="10498" width="9.36328125" customWidth="1"/>
    <col min="10499" max="10499" width="11" customWidth="1"/>
    <col min="10500" max="10511" width="9.26953125" customWidth="1"/>
    <col min="10524" max="10524" width="10.54296875" customWidth="1"/>
    <col min="10754" max="10754" width="9.36328125" customWidth="1"/>
    <col min="10755" max="10755" width="11" customWidth="1"/>
    <col min="10756" max="10767" width="9.26953125" customWidth="1"/>
    <col min="10780" max="10780" width="10.54296875" customWidth="1"/>
    <col min="11010" max="11010" width="9.36328125" customWidth="1"/>
    <col min="11011" max="11011" width="11" customWidth="1"/>
    <col min="11012" max="11023" width="9.26953125" customWidth="1"/>
    <col min="11036" max="11036" width="10.54296875" customWidth="1"/>
    <col min="11266" max="11266" width="9.36328125" customWidth="1"/>
    <col min="11267" max="11267" width="11" customWidth="1"/>
    <col min="11268" max="11279" width="9.26953125" customWidth="1"/>
    <col min="11292" max="11292" width="10.54296875" customWidth="1"/>
    <col min="11522" max="11522" width="9.36328125" customWidth="1"/>
    <col min="11523" max="11523" width="11" customWidth="1"/>
    <col min="11524" max="11535" width="9.26953125" customWidth="1"/>
    <col min="11548" max="11548" width="10.54296875" customWidth="1"/>
    <col min="11778" max="11778" width="9.36328125" customWidth="1"/>
    <col min="11779" max="11779" width="11" customWidth="1"/>
    <col min="11780" max="11791" width="9.26953125" customWidth="1"/>
    <col min="11804" max="11804" width="10.54296875" customWidth="1"/>
    <col min="12034" max="12034" width="9.36328125" customWidth="1"/>
    <col min="12035" max="12035" width="11" customWidth="1"/>
    <col min="12036" max="12047" width="9.26953125" customWidth="1"/>
    <col min="12060" max="12060" width="10.54296875" customWidth="1"/>
    <col min="12290" max="12290" width="9.36328125" customWidth="1"/>
    <col min="12291" max="12291" width="11" customWidth="1"/>
    <col min="12292" max="12303" width="9.26953125" customWidth="1"/>
    <col min="12316" max="12316" width="10.54296875" customWidth="1"/>
    <col min="12546" max="12546" width="9.36328125" customWidth="1"/>
    <col min="12547" max="12547" width="11" customWidth="1"/>
    <col min="12548" max="12559" width="9.26953125" customWidth="1"/>
    <col min="12572" max="12572" width="10.54296875" customWidth="1"/>
    <col min="12802" max="12802" width="9.36328125" customWidth="1"/>
    <col min="12803" max="12803" width="11" customWidth="1"/>
    <col min="12804" max="12815" width="9.26953125" customWidth="1"/>
    <col min="12828" max="12828" width="10.54296875" customWidth="1"/>
    <col min="13058" max="13058" width="9.36328125" customWidth="1"/>
    <col min="13059" max="13059" width="11" customWidth="1"/>
    <col min="13060" max="13071" width="9.26953125" customWidth="1"/>
    <col min="13084" max="13084" width="10.54296875" customWidth="1"/>
    <col min="13314" max="13314" width="9.36328125" customWidth="1"/>
    <col min="13315" max="13315" width="11" customWidth="1"/>
    <col min="13316" max="13327" width="9.26953125" customWidth="1"/>
    <col min="13340" max="13340" width="10.54296875" customWidth="1"/>
    <col min="13570" max="13570" width="9.36328125" customWidth="1"/>
    <col min="13571" max="13571" width="11" customWidth="1"/>
    <col min="13572" max="13583" width="9.26953125" customWidth="1"/>
    <col min="13596" max="13596" width="10.54296875" customWidth="1"/>
    <col min="13826" max="13826" width="9.36328125" customWidth="1"/>
    <col min="13827" max="13827" width="11" customWidth="1"/>
    <col min="13828" max="13839" width="9.26953125" customWidth="1"/>
    <col min="13852" max="13852" width="10.54296875" customWidth="1"/>
    <col min="14082" max="14082" width="9.36328125" customWidth="1"/>
    <col min="14083" max="14083" width="11" customWidth="1"/>
    <col min="14084" max="14095" width="9.26953125" customWidth="1"/>
    <col min="14108" max="14108" width="10.54296875" customWidth="1"/>
    <col min="14338" max="14338" width="9.36328125" customWidth="1"/>
    <col min="14339" max="14339" width="11" customWidth="1"/>
    <col min="14340" max="14351" width="9.26953125" customWidth="1"/>
    <col min="14364" max="14364" width="10.54296875" customWidth="1"/>
    <col min="14594" max="14594" width="9.36328125" customWidth="1"/>
    <col min="14595" max="14595" width="11" customWidth="1"/>
    <col min="14596" max="14607" width="9.26953125" customWidth="1"/>
    <col min="14620" max="14620" width="10.54296875" customWidth="1"/>
    <col min="14850" max="14850" width="9.36328125" customWidth="1"/>
    <col min="14851" max="14851" width="11" customWidth="1"/>
    <col min="14852" max="14863" width="9.26953125" customWidth="1"/>
    <col min="14876" max="14876" width="10.54296875" customWidth="1"/>
    <col min="15106" max="15106" width="9.36328125" customWidth="1"/>
    <col min="15107" max="15107" width="11" customWidth="1"/>
    <col min="15108" max="15119" width="9.26953125" customWidth="1"/>
    <col min="15132" max="15132" width="10.54296875" customWidth="1"/>
    <col min="15362" max="15362" width="9.36328125" customWidth="1"/>
    <col min="15363" max="15363" width="11" customWidth="1"/>
    <col min="15364" max="15375" width="9.26953125" customWidth="1"/>
    <col min="15388" max="15388" width="10.54296875" customWidth="1"/>
    <col min="15618" max="15618" width="9.36328125" customWidth="1"/>
    <col min="15619" max="15619" width="11" customWidth="1"/>
    <col min="15620" max="15631" width="9.26953125" customWidth="1"/>
    <col min="15644" max="15644" width="10.54296875" customWidth="1"/>
    <col min="15874" max="15874" width="9.36328125" customWidth="1"/>
    <col min="15875" max="15875" width="11" customWidth="1"/>
    <col min="15876" max="15887" width="9.26953125" customWidth="1"/>
    <col min="15900" max="15900" width="10.54296875" customWidth="1"/>
    <col min="16130" max="16130" width="9.36328125" customWidth="1"/>
    <col min="16131" max="16131" width="11" customWidth="1"/>
    <col min="16132" max="16143" width="9.26953125" customWidth="1"/>
    <col min="16156" max="16156" width="10.54296875" customWidth="1"/>
  </cols>
  <sheetData>
    <row r="1" spans="2:80" ht="32" customHeight="1" x14ac:dyDescent="0.5">
      <c r="B1" s="11"/>
      <c r="AW1" s="5" t="str">
        <f>+'[1]INPUT 1'!AW3</f>
        <v>S</v>
      </c>
      <c r="AX1" s="5">
        <f>+'[1]INPUT 1'!AX3</f>
        <v>40</v>
      </c>
      <c r="AY1" s="5">
        <f>+'[1]INPUT 1'!AY3</f>
        <v>0</v>
      </c>
      <c r="AZ1" s="5">
        <f>+'[1]INPUT 1'!AZ3</f>
        <v>0</v>
      </c>
      <c r="BA1" s="5">
        <f>+'[1]INPUT 1'!BA3</f>
        <v>0</v>
      </c>
      <c r="BB1" s="5">
        <f>+'[1]INPUT 1'!BB3</f>
        <v>13</v>
      </c>
      <c r="BC1" s="5">
        <f>+'[1]INPUT 1'!BC3</f>
        <v>0</v>
      </c>
      <c r="BD1" s="5">
        <f>+'[1]INPUT 1'!BD3</f>
        <v>0</v>
      </c>
      <c r="BE1" s="5">
        <f>+'[1]INPUT 1'!BE3</f>
        <v>0</v>
      </c>
      <c r="BF1" s="5">
        <f>+'[1]INPUT 1'!BF3</f>
        <v>0.5</v>
      </c>
      <c r="BG1" s="5">
        <f>+'[1]INPUT 1'!BG3</f>
        <v>0</v>
      </c>
      <c r="BJ1" s="8">
        <f t="shared" ref="BJ1:BL7" si="0">+BV1*BZ1</f>
        <v>94.5</v>
      </c>
      <c r="BK1" s="8">
        <f t="shared" si="0"/>
        <v>13.904999999999999</v>
      </c>
      <c r="BL1" s="8">
        <f t="shared" si="0"/>
        <v>92.7</v>
      </c>
      <c r="BN1" s="9">
        <v>105</v>
      </c>
      <c r="BO1" s="10">
        <f t="shared" ref="BO1:BT5" si="1">+BO14-BO8</f>
        <v>5.9499999999999993</v>
      </c>
      <c r="BP1" s="10">
        <f t="shared" si="1"/>
        <v>9.9499999999999993</v>
      </c>
      <c r="BQ1" s="10">
        <f t="shared" si="1"/>
        <v>15.299999999999999</v>
      </c>
      <c r="BR1" s="10">
        <f t="shared" si="1"/>
        <v>3.75</v>
      </c>
      <c r="BS1" s="10">
        <f t="shared" si="1"/>
        <v>8.9499999999999993</v>
      </c>
      <c r="BT1" s="10">
        <f t="shared" si="1"/>
        <v>15.1</v>
      </c>
      <c r="BV1" s="8">
        <v>105</v>
      </c>
      <c r="BW1" s="8">
        <v>15.45</v>
      </c>
      <c r="BX1" s="8">
        <v>103</v>
      </c>
      <c r="BZ1" s="6">
        <v>0.9</v>
      </c>
      <c r="CA1" s="6">
        <v>0.9</v>
      </c>
      <c r="CB1" s="6">
        <v>0.9</v>
      </c>
    </row>
    <row r="2" spans="2:80" ht="25.75" customHeight="1" x14ac:dyDescent="0.35">
      <c r="B2" s="12" t="s">
        <v>0</v>
      </c>
      <c r="C2" s="13"/>
      <c r="D2" s="13"/>
      <c r="E2" s="13"/>
      <c r="F2" s="13"/>
      <c r="G2" s="13"/>
      <c r="H2" s="13"/>
      <c r="I2" s="13"/>
      <c r="J2" s="13"/>
      <c r="L2" s="6"/>
      <c r="U2" s="6"/>
      <c r="AW2" s="5" t="str">
        <f>+'[1]INPUT 1'!AW4</f>
        <v>u=</v>
      </c>
      <c r="AX2" s="5">
        <f>+'[1]INPUT 1'!AX4</f>
        <v>1.1499999999999999</v>
      </c>
      <c r="AY2" s="5">
        <f>+'[1]INPUT 1'!AY4</f>
        <v>0</v>
      </c>
      <c r="AZ2" s="5">
        <f>+'[1]INPUT 1'!AZ4</f>
        <v>0</v>
      </c>
      <c r="BA2" s="5">
        <f>+'[1]INPUT 1'!BA4</f>
        <v>0</v>
      </c>
      <c r="BB2" s="5">
        <f>+'[1]INPUT 1'!BB4</f>
        <v>158</v>
      </c>
      <c r="BC2" s="5">
        <f>+'[1]INPUT 1'!BC4</f>
        <v>0</v>
      </c>
      <c r="BD2" s="5">
        <f>+'[1]INPUT 1'!BD4</f>
        <v>0</v>
      </c>
      <c r="BE2" s="5">
        <f>+'[1]INPUT 1'!BE4</f>
        <v>0</v>
      </c>
      <c r="BF2" s="5">
        <f>+'[1]INPUT 1'!BF4</f>
        <v>5</v>
      </c>
      <c r="BG2" s="5">
        <f>+'[1]INPUT 1'!BG4</f>
        <v>0</v>
      </c>
      <c r="BJ2" s="8">
        <f t="shared" si="0"/>
        <v>99</v>
      </c>
      <c r="BK2" s="8">
        <f t="shared" si="0"/>
        <v>11.925000000000001</v>
      </c>
      <c r="BL2" s="8">
        <f t="shared" si="0"/>
        <v>90</v>
      </c>
      <c r="BN2" s="9">
        <v>110</v>
      </c>
      <c r="BO2" s="10">
        <f t="shared" si="1"/>
        <v>4</v>
      </c>
      <c r="BP2" s="10">
        <f t="shared" si="1"/>
        <v>7.6</v>
      </c>
      <c r="BQ2" s="10">
        <f t="shared" si="1"/>
        <v>11.049999999999999</v>
      </c>
      <c r="BR2" s="10">
        <f t="shared" si="1"/>
        <v>6.5699999999999994</v>
      </c>
      <c r="BS2" s="10">
        <f t="shared" si="1"/>
        <v>13.1</v>
      </c>
      <c r="BT2" s="10">
        <f t="shared" si="1"/>
        <v>18</v>
      </c>
      <c r="BV2" s="8">
        <v>110</v>
      </c>
      <c r="BW2" s="8">
        <v>13.25</v>
      </c>
      <c r="BX2" s="8">
        <v>100</v>
      </c>
      <c r="BZ2" s="6">
        <v>0.9</v>
      </c>
      <c r="CA2" s="6">
        <v>0.9</v>
      </c>
      <c r="CB2" s="6">
        <v>0.9</v>
      </c>
    </row>
    <row r="3" spans="2:80" ht="17.75" customHeight="1" x14ac:dyDescent="0.35">
      <c r="AW3" s="5" t="str">
        <f>+'[1]INPUT 1'!AW5</f>
        <v>d=</v>
      </c>
      <c r="AX3" s="5">
        <f>+'[1]INPUT 1'!AX5</f>
        <v>0.85</v>
      </c>
      <c r="AY3" s="5">
        <f>+'[1]INPUT 1'!AY5</f>
        <v>0</v>
      </c>
      <c r="AZ3" s="5">
        <f>+'[1]INPUT 1'!AZ5</f>
        <v>0</v>
      </c>
      <c r="BA3" s="5">
        <f>+'[1]INPUT 1'!BA5</f>
        <v>0</v>
      </c>
      <c r="BB3" s="5">
        <f>+'[1]INPUT 1'!BB5</f>
        <v>0</v>
      </c>
      <c r="BC3" s="5">
        <f>+'[1]INPUT 1'!BC5</f>
        <v>0</v>
      </c>
      <c r="BD3" s="5">
        <f>+'[1]INPUT 1'!BD5</f>
        <v>0</v>
      </c>
      <c r="BE3" s="5">
        <f>+'[1]INPUT 1'!BE5</f>
        <v>0</v>
      </c>
      <c r="BF3" s="5">
        <f>+'[1]INPUT 1'!BF5</f>
        <v>72</v>
      </c>
      <c r="BG3" s="5">
        <f>+'[1]INPUT 1'!BG5</f>
        <v>0</v>
      </c>
      <c r="BJ3" s="8">
        <f t="shared" si="0"/>
        <v>94.5</v>
      </c>
      <c r="BK3" s="8">
        <f t="shared" si="0"/>
        <v>13.725</v>
      </c>
      <c r="BL3" s="8">
        <f t="shared" si="0"/>
        <v>92.7</v>
      </c>
      <c r="BN3" s="9">
        <v>115</v>
      </c>
      <c r="BO3" s="10">
        <f t="shared" si="1"/>
        <v>3.0500000000000003</v>
      </c>
      <c r="BP3" s="10">
        <f t="shared" si="1"/>
        <v>5.6999999999999993</v>
      </c>
      <c r="BQ3" s="10">
        <f t="shared" si="1"/>
        <v>8.9499999999999993</v>
      </c>
      <c r="BR3" s="10">
        <f t="shared" si="1"/>
        <v>8.75</v>
      </c>
      <c r="BS3" s="10">
        <f t="shared" si="1"/>
        <v>15.9</v>
      </c>
      <c r="BT3" s="10">
        <f t="shared" si="1"/>
        <v>22.950000000000003</v>
      </c>
      <c r="BV3" s="8">
        <v>105</v>
      </c>
      <c r="BW3" s="8">
        <v>15.25</v>
      </c>
      <c r="BX3" s="8">
        <v>103</v>
      </c>
      <c r="BZ3" s="6">
        <v>0.9</v>
      </c>
      <c r="CA3" s="6">
        <v>0.9</v>
      </c>
      <c r="CB3" s="6">
        <v>0.9</v>
      </c>
    </row>
    <row r="4" spans="2:80" s="3" customFormat="1" ht="17.75" customHeight="1" x14ac:dyDescent="0.3">
      <c r="B4" s="14" t="s">
        <v>1</v>
      </c>
      <c r="C4" s="15"/>
      <c r="G4" s="16"/>
      <c r="H4" s="16"/>
      <c r="AW4" s="5" t="str">
        <f>+'[1]INPUT 1'!AW6</f>
        <v>X=</v>
      </c>
      <c r="AX4" s="5">
        <f>+'[1]INPUT 1'!AX6</f>
        <v>35</v>
      </c>
      <c r="AY4" s="5">
        <f>+'[1]INPUT 1'!AY6</f>
        <v>0</v>
      </c>
      <c r="AZ4" s="5">
        <f>+'[1]INPUT 1'!AZ6</f>
        <v>0</v>
      </c>
      <c r="BA4" s="5">
        <f>+'[1]INPUT 1'!BA6</f>
        <v>0</v>
      </c>
      <c r="BB4" s="5">
        <f>+'[1]INPUT 1'!BB6</f>
        <v>110</v>
      </c>
      <c r="BC4" s="5">
        <f>+'[1]INPUT 1'!BC6</f>
        <v>0</v>
      </c>
      <c r="BD4" s="5">
        <f>+'[1]INPUT 1'!BD6</f>
        <v>0</v>
      </c>
      <c r="BE4" s="5">
        <f>+'[1]INPUT 1'!BE6</f>
        <v>0</v>
      </c>
      <c r="BF4" s="5">
        <f>+'[1]INPUT 1'!BF6</f>
        <v>74</v>
      </c>
      <c r="BG4" s="5">
        <f>+'[1]INPUT 1'!BG6</f>
        <v>0</v>
      </c>
      <c r="BJ4" s="8">
        <f t="shared" si="0"/>
        <v>103.5</v>
      </c>
      <c r="BK4" s="8">
        <f t="shared" si="0"/>
        <v>14.445</v>
      </c>
      <c r="BL4" s="8">
        <f t="shared" si="0"/>
        <v>108</v>
      </c>
      <c r="BN4" s="9">
        <v>120</v>
      </c>
      <c r="BO4" s="10">
        <f t="shared" si="1"/>
        <v>2.6</v>
      </c>
      <c r="BP4" s="10">
        <f t="shared" si="1"/>
        <v>3.9499999999999997</v>
      </c>
      <c r="BQ4" s="10">
        <f t="shared" si="1"/>
        <v>7.1</v>
      </c>
      <c r="BR4" s="10">
        <f t="shared" si="1"/>
        <v>12.35</v>
      </c>
      <c r="BS4" s="10">
        <f t="shared" si="1"/>
        <v>20</v>
      </c>
      <c r="BT4" s="10">
        <f t="shared" si="1"/>
        <v>28.6</v>
      </c>
      <c r="BV4" s="8">
        <v>115</v>
      </c>
      <c r="BW4" s="8">
        <v>16.05</v>
      </c>
      <c r="BX4" s="8">
        <v>120</v>
      </c>
      <c r="BZ4" s="6">
        <v>0.9</v>
      </c>
      <c r="CA4" s="6">
        <v>0.9</v>
      </c>
      <c r="CB4" s="6">
        <v>0.9</v>
      </c>
    </row>
    <row r="5" spans="2:80" s="3" customFormat="1" ht="20" customHeight="1" x14ac:dyDescent="0.3">
      <c r="C5" s="15"/>
      <c r="G5" s="16"/>
      <c r="H5" s="16"/>
      <c r="AW5" s="5" t="str">
        <f>+'[1]INPUT 1'!AW7</f>
        <v>i=</v>
      </c>
      <c r="AX5" s="5">
        <f>+'[1]INPUT 1'!AX7</f>
        <v>0.05</v>
      </c>
      <c r="AY5" s="5">
        <f>+'[1]INPUT 1'!AY7</f>
        <v>0</v>
      </c>
      <c r="AZ5" s="5">
        <f>+'[1]INPUT 1'!AZ7</f>
        <v>0</v>
      </c>
      <c r="BA5" s="5">
        <f>+'[1]INPUT 1'!BA7</f>
        <v>0</v>
      </c>
      <c r="BB5" s="5">
        <f>+'[1]INPUT 1'!BB7</f>
        <v>145</v>
      </c>
      <c r="BC5" s="5">
        <f>+'[1]INPUT 1'!BC7</f>
        <v>0</v>
      </c>
      <c r="BD5" s="5">
        <f>+'[1]INPUT 1'!BD7</f>
        <v>0</v>
      </c>
      <c r="BE5" s="5">
        <f>+'[1]INPUT 1'!BE7</f>
        <v>0</v>
      </c>
      <c r="BF5" s="5">
        <f>+'[1]INPUT 1'!BF7</f>
        <v>2</v>
      </c>
      <c r="BG5" s="5">
        <f>+'[1]INPUT 1'!BG7</f>
        <v>0</v>
      </c>
      <c r="BJ5" s="8">
        <f t="shared" si="0"/>
        <v>108</v>
      </c>
      <c r="BK5" s="8">
        <f t="shared" si="0"/>
        <v>11.25</v>
      </c>
      <c r="BL5" s="8">
        <f t="shared" si="0"/>
        <v>107.10000000000001</v>
      </c>
      <c r="BN5" s="9">
        <v>125</v>
      </c>
      <c r="BO5" s="10">
        <f t="shared" si="1"/>
        <v>2.3000000000000003</v>
      </c>
      <c r="BP5" s="10">
        <f t="shared" si="1"/>
        <v>3.5</v>
      </c>
      <c r="BQ5" s="10">
        <f t="shared" si="1"/>
        <v>5.3</v>
      </c>
      <c r="BR5" s="10">
        <f t="shared" si="1"/>
        <v>16.100000000000001</v>
      </c>
      <c r="BS5" s="10">
        <f t="shared" si="1"/>
        <v>24.900000000000002</v>
      </c>
      <c r="BT5" s="10">
        <f t="shared" si="1"/>
        <v>32.5</v>
      </c>
      <c r="BV5" s="8">
        <v>120</v>
      </c>
      <c r="BW5" s="8">
        <v>12.5</v>
      </c>
      <c r="BX5" s="8">
        <v>119</v>
      </c>
      <c r="BZ5" s="6">
        <v>0.9</v>
      </c>
      <c r="CA5" s="6">
        <v>0.9</v>
      </c>
      <c r="CB5" s="6">
        <v>0.9</v>
      </c>
    </row>
    <row r="6" spans="2:80" s="3" customFormat="1" ht="34.5" customHeight="1" x14ac:dyDescent="0.3">
      <c r="B6" s="17" t="s">
        <v>2</v>
      </c>
      <c r="C6" s="18" t="s">
        <v>3</v>
      </c>
      <c r="D6" s="17" t="s">
        <v>4</v>
      </c>
      <c r="E6" s="17" t="s">
        <v>5</v>
      </c>
      <c r="F6" s="17" t="s">
        <v>6</v>
      </c>
      <c r="H6" s="19" t="s">
        <v>7</v>
      </c>
      <c r="I6" s="19" t="s">
        <v>8</v>
      </c>
      <c r="J6" s="19" t="s">
        <v>9</v>
      </c>
      <c r="K6" s="19" t="s">
        <v>10</v>
      </c>
      <c r="AW6" s="5" t="str">
        <f>+'[1]INPUT 1'!AW8</f>
        <v>P =</v>
      </c>
      <c r="AX6" s="5">
        <f>+'[1]INPUT 1'!AX8</f>
        <v>0.66666666666666707</v>
      </c>
      <c r="AY6" s="5">
        <f>+'[1]INPUT 1'!AY8</f>
        <v>0</v>
      </c>
      <c r="AZ6" s="5">
        <f>+'[1]INPUT 1'!AZ8</f>
        <v>0</v>
      </c>
      <c r="BA6" s="5" t="str">
        <f>+'[1]INPUT 1'!BA8</f>
        <v>Question</v>
      </c>
      <c r="BB6" s="5">
        <f>+'[1]INPUT 1'!BB8</f>
        <v>20</v>
      </c>
      <c r="BC6" s="5">
        <f>+'[1]INPUT 1'!BC8</f>
        <v>0</v>
      </c>
      <c r="BD6" s="5">
        <f>+'[1]INPUT 1'!BD8</f>
        <v>0</v>
      </c>
      <c r="BE6" s="5">
        <f>+'[1]INPUT 1'!BE8</f>
        <v>0</v>
      </c>
      <c r="BF6" s="5">
        <f>+'[1]INPUT 1'!BF8</f>
        <v>6</v>
      </c>
      <c r="BG6" s="5">
        <f>+'[1]INPUT 1'!BG8</f>
        <v>0</v>
      </c>
      <c r="BJ6" s="8">
        <f t="shared" si="0"/>
        <v>108</v>
      </c>
      <c r="BK6" s="8">
        <f t="shared" si="0"/>
        <v>3.69</v>
      </c>
      <c r="BL6" s="8">
        <f t="shared" si="0"/>
        <v>106.2</v>
      </c>
      <c r="BV6" s="8">
        <v>120</v>
      </c>
      <c r="BW6" s="8">
        <v>4.0999999999999996</v>
      </c>
      <c r="BX6" s="8">
        <v>118</v>
      </c>
      <c r="BZ6" s="6">
        <v>0.9</v>
      </c>
      <c r="CA6" s="6">
        <v>0.9</v>
      </c>
      <c r="CB6" s="6">
        <v>0.9</v>
      </c>
    </row>
    <row r="7" spans="2:80" s="3" customFormat="1" ht="20" customHeight="1" x14ac:dyDescent="0.3">
      <c r="B7" s="8" t="s">
        <v>22</v>
      </c>
      <c r="C7" s="8" t="s">
        <v>23</v>
      </c>
      <c r="D7" s="8">
        <v>90</v>
      </c>
      <c r="E7" s="8">
        <v>7</v>
      </c>
      <c r="F7" s="8">
        <v>110</v>
      </c>
      <c r="H7" s="20">
        <f>MAX(0,F7-D7)</f>
        <v>20</v>
      </c>
      <c r="I7" s="20">
        <f>+H7-E7</f>
        <v>13</v>
      </c>
      <c r="J7" s="20">
        <f>+D7+E7</f>
        <v>97</v>
      </c>
      <c r="K7" s="21">
        <f>+I7/E7</f>
        <v>1.8571428571428572</v>
      </c>
      <c r="AW7" s="5" t="str">
        <f>+'[1]INPUT 1'!AW9</f>
        <v>1 - p =</v>
      </c>
      <c r="AX7" s="5">
        <f>+'[1]INPUT 1'!AX9</f>
        <v>0.33333333333333293</v>
      </c>
      <c r="AY7" s="5">
        <f>+'[1]INPUT 1'!AY9</f>
        <v>0</v>
      </c>
      <c r="AZ7" s="5">
        <f>+'[1]INPUT 1'!AZ9</f>
        <v>0</v>
      </c>
      <c r="BA7" s="5">
        <f>+'[1]INPUT 1'!BA9</f>
        <v>0</v>
      </c>
      <c r="BB7" s="5">
        <f>+'[1]INPUT 1'!BB9</f>
        <v>100</v>
      </c>
      <c r="BC7" s="5">
        <f>+'[1]INPUT 1'!BC9</f>
        <v>0</v>
      </c>
      <c r="BD7" s="5">
        <f>+'[1]INPUT 1'!BD9</f>
        <v>0</v>
      </c>
      <c r="BE7" s="5">
        <f>+'[1]INPUT 1'!BE9</f>
        <v>0</v>
      </c>
      <c r="BF7" s="5">
        <f>+'[1]INPUT 1'!BF9</f>
        <v>0</v>
      </c>
      <c r="BG7" s="5">
        <f>+'[1]INPUT 1'!BG9</f>
        <v>0</v>
      </c>
      <c r="BJ7" s="8">
        <f t="shared" si="0"/>
        <v>99</v>
      </c>
      <c r="BK7" s="8">
        <f t="shared" si="0"/>
        <v>10.08</v>
      </c>
      <c r="BL7" s="8">
        <f t="shared" si="0"/>
        <v>117</v>
      </c>
      <c r="BO7" s="3">
        <v>0.15</v>
      </c>
      <c r="BP7" s="3">
        <v>0.15</v>
      </c>
      <c r="BQ7" s="3">
        <v>0.15</v>
      </c>
      <c r="BR7" s="3">
        <v>0.15</v>
      </c>
      <c r="BS7" s="3">
        <v>0.15</v>
      </c>
      <c r="BT7" s="3">
        <v>0.15</v>
      </c>
      <c r="BV7" s="8">
        <v>110</v>
      </c>
      <c r="BW7" s="8">
        <v>11.2</v>
      </c>
      <c r="BX7" s="8">
        <v>130</v>
      </c>
      <c r="BZ7" s="6">
        <v>0.9</v>
      </c>
      <c r="CA7" s="6">
        <v>0.9</v>
      </c>
      <c r="CB7" s="6">
        <v>0.9</v>
      </c>
    </row>
    <row r="8" spans="2:80" s="3" customFormat="1" ht="20" customHeight="1" x14ac:dyDescent="0.3">
      <c r="B8" s="8" t="s">
        <v>22</v>
      </c>
      <c r="C8" s="8" t="s">
        <v>24</v>
      </c>
      <c r="D8" s="8">
        <v>100</v>
      </c>
      <c r="E8" s="8">
        <v>12</v>
      </c>
      <c r="F8" s="8">
        <v>90</v>
      </c>
      <c r="H8" s="20">
        <f>MAX(0,D8-F8)</f>
        <v>10</v>
      </c>
      <c r="I8" s="20">
        <f>+H8-E8</f>
        <v>-2</v>
      </c>
      <c r="J8" s="20">
        <f>+D8-E8</f>
        <v>88</v>
      </c>
      <c r="K8" s="21">
        <f>+I8/E8</f>
        <v>-0.16666666666666666</v>
      </c>
      <c r="AW8" s="5" t="str">
        <f>+'[1]INPUT 1'!AW10</f>
        <v>Div Yield =</v>
      </c>
      <c r="AX8" s="5">
        <f>+'[1]INPUT 1'!AX10</f>
        <v>7</v>
      </c>
      <c r="AY8" s="5">
        <f>+'[1]INPUT 1'!AY10</f>
        <v>0</v>
      </c>
      <c r="AZ8" s="5">
        <f>+'[1]INPUT 1'!AZ10</f>
        <v>0</v>
      </c>
      <c r="BA8" s="5">
        <f>+'[1]INPUT 1'!BA10</f>
        <v>0</v>
      </c>
      <c r="BB8" s="5">
        <f>+'[1]INPUT 1'!BB10</f>
        <v>0</v>
      </c>
      <c r="BC8" s="5">
        <f>+'[1]INPUT 1'!BC10</f>
        <v>0</v>
      </c>
      <c r="BD8" s="5">
        <f>+'[1]INPUT 1'!BD10</f>
        <v>0</v>
      </c>
      <c r="BE8" s="5">
        <f>+'[1]INPUT 1'!BE10</f>
        <v>0</v>
      </c>
      <c r="BF8" s="5">
        <f>+'[1]INPUT 1'!BF10</f>
        <v>0</v>
      </c>
      <c r="BG8" s="5">
        <f>+'[1]INPUT 1'!BG10</f>
        <v>0</v>
      </c>
      <c r="BJ8" s="22"/>
      <c r="BK8" s="22"/>
      <c r="BL8" s="22"/>
      <c r="BO8" s="3">
        <v>0.15</v>
      </c>
      <c r="BP8" s="3">
        <v>0.15</v>
      </c>
      <c r="BQ8" s="3">
        <v>0.15</v>
      </c>
      <c r="BR8" s="3">
        <v>0.15</v>
      </c>
      <c r="BS8" s="3">
        <v>0.15</v>
      </c>
      <c r="BT8" s="3">
        <v>0.15</v>
      </c>
      <c r="BV8" s="22"/>
      <c r="BW8" s="22"/>
      <c r="BX8" s="22"/>
    </row>
    <row r="9" spans="2:80" s="3" customFormat="1" ht="20" customHeight="1" x14ac:dyDescent="0.3">
      <c r="B9" s="8" t="s">
        <v>22</v>
      </c>
      <c r="C9" s="8" t="s">
        <v>23</v>
      </c>
      <c r="D9" s="8">
        <v>95</v>
      </c>
      <c r="E9" s="8">
        <v>14</v>
      </c>
      <c r="F9" s="8">
        <v>93</v>
      </c>
      <c r="H9" s="20">
        <f>MAX(0,F9-D9)</f>
        <v>0</v>
      </c>
      <c r="I9" s="20">
        <f>+H9-E9</f>
        <v>-14</v>
      </c>
      <c r="J9" s="20">
        <f>+D9+E9</f>
        <v>109</v>
      </c>
      <c r="K9" s="21">
        <f>+I9/E9</f>
        <v>-1</v>
      </c>
      <c r="AW9" s="5">
        <f>+'[1]INPUT 1'!AW11</f>
        <v>0</v>
      </c>
      <c r="AX9" s="5">
        <f>+'[1]INPUT 1'!AX11</f>
        <v>0</v>
      </c>
      <c r="AY9" s="5">
        <f>+'[1]INPUT 1'!AY11</f>
        <v>0</v>
      </c>
      <c r="AZ9" s="5">
        <f>+'[1]INPUT 1'!AZ11</f>
        <v>0</v>
      </c>
      <c r="BA9" s="5" t="str">
        <f>+'[1]INPUT 1'!BA11</f>
        <v>S</v>
      </c>
      <c r="BB9" s="5">
        <f>+'[1]INPUT 1'!BB11</f>
        <v>40</v>
      </c>
      <c r="BC9" s="5">
        <f>+'[1]INPUT 1'!BC11</f>
        <v>0</v>
      </c>
      <c r="BD9" s="5">
        <f>+'[1]INPUT 1'!BD11</f>
        <v>0</v>
      </c>
      <c r="BE9" s="5">
        <f>+'[1]INPUT 1'!BE11</f>
        <v>0</v>
      </c>
      <c r="BF9" s="5">
        <f>+'[1]INPUT 1'!BF11</f>
        <v>0</v>
      </c>
      <c r="BG9" s="5">
        <f>+'[1]INPUT 1'!BG11</f>
        <v>0</v>
      </c>
      <c r="BJ9" s="22">
        <f t="shared" ref="BJ9:BL10" si="2">+BV9*BZ9</f>
        <v>112.5</v>
      </c>
      <c r="BK9" s="22">
        <f t="shared" si="2"/>
        <v>16.829999999999998</v>
      </c>
      <c r="BL9" s="22">
        <f t="shared" si="2"/>
        <v>121.5</v>
      </c>
      <c r="BO9" s="3">
        <v>0.15</v>
      </c>
      <c r="BP9" s="3">
        <v>0.15</v>
      </c>
      <c r="BQ9" s="3">
        <v>0.15</v>
      </c>
      <c r="BR9" s="3">
        <v>0.15</v>
      </c>
      <c r="BS9" s="3">
        <v>0.15</v>
      </c>
      <c r="BT9" s="3">
        <v>0.15</v>
      </c>
      <c r="BV9" s="22">
        <v>125</v>
      </c>
      <c r="BW9" s="22">
        <v>18.7</v>
      </c>
      <c r="BX9" s="22">
        <v>135</v>
      </c>
      <c r="BZ9" s="6">
        <v>0.9</v>
      </c>
      <c r="CA9" s="6">
        <v>0.9</v>
      </c>
      <c r="CB9" s="6">
        <v>0.9</v>
      </c>
    </row>
    <row r="10" spans="2:80" s="3" customFormat="1" ht="20" customHeight="1" x14ac:dyDescent="0.3">
      <c r="B10" s="8" t="s">
        <v>25</v>
      </c>
      <c r="C10" s="8" t="s">
        <v>24</v>
      </c>
      <c r="D10" s="8">
        <v>95</v>
      </c>
      <c r="E10" s="8">
        <v>14</v>
      </c>
      <c r="F10" s="8">
        <v>93</v>
      </c>
      <c r="H10" s="20">
        <f>MAX(0,D10-F10)</f>
        <v>2</v>
      </c>
      <c r="I10" s="20">
        <f>+H10-E10</f>
        <v>-12</v>
      </c>
      <c r="J10" s="20">
        <f>+D10-E10</f>
        <v>81</v>
      </c>
      <c r="K10" s="21">
        <f>+I10/E10</f>
        <v>-0.8571428571428571</v>
      </c>
      <c r="AW10" s="5">
        <f>+'[1]INPUT 1'!AW12</f>
        <v>0</v>
      </c>
      <c r="AX10" s="5">
        <f>+'[1]INPUT 1'!AX12</f>
        <v>0</v>
      </c>
      <c r="AY10" s="5">
        <f>+'[1]INPUT 1'!AY12</f>
        <v>0</v>
      </c>
      <c r="AZ10" s="5">
        <f>+'[1]INPUT 1'!AZ12</f>
        <v>0</v>
      </c>
      <c r="BA10" s="5" t="str">
        <f>+'[1]INPUT 1'!BA12</f>
        <v>d=</v>
      </c>
      <c r="BB10" s="5">
        <f>+'[1]INPUT 1'!BB12</f>
        <v>0.85</v>
      </c>
      <c r="BC10" s="5">
        <f>+'[1]INPUT 1'!BC12</f>
        <v>0</v>
      </c>
      <c r="BD10" s="5">
        <f>+'[1]INPUT 1'!BD12</f>
        <v>0</v>
      </c>
      <c r="BE10" s="5">
        <f>+'[1]INPUT 1'!BE12</f>
        <v>0</v>
      </c>
      <c r="BF10" s="5">
        <f>+'[1]INPUT 1'!BF12</f>
        <v>0</v>
      </c>
      <c r="BG10" s="5">
        <f>+'[1]INPUT 1'!BG12</f>
        <v>0</v>
      </c>
      <c r="BJ10" s="23">
        <f t="shared" si="2"/>
        <v>94.5</v>
      </c>
      <c r="BK10" s="23">
        <f t="shared" si="2"/>
        <v>17.28</v>
      </c>
      <c r="BL10" s="23">
        <f t="shared" si="2"/>
        <v>126</v>
      </c>
      <c r="BO10" s="3">
        <v>0.15</v>
      </c>
      <c r="BP10" s="3">
        <v>0.15</v>
      </c>
      <c r="BQ10" s="3">
        <v>0.15</v>
      </c>
      <c r="BR10" s="3">
        <v>0.15</v>
      </c>
      <c r="BS10" s="3">
        <v>0.15</v>
      </c>
      <c r="BT10" s="3">
        <v>0.15</v>
      </c>
      <c r="BV10" s="23">
        <v>105</v>
      </c>
      <c r="BW10" s="23">
        <v>19.2</v>
      </c>
      <c r="BX10" s="23">
        <v>140</v>
      </c>
      <c r="BZ10" s="6">
        <v>0.9</v>
      </c>
      <c r="CA10" s="6">
        <v>0.9</v>
      </c>
      <c r="CB10" s="6">
        <v>0.9</v>
      </c>
    </row>
    <row r="11" spans="2:80" s="3" customFormat="1" ht="20" customHeight="1" x14ac:dyDescent="0.3">
      <c r="B11" s="8" t="s">
        <v>26</v>
      </c>
      <c r="C11" s="8" t="s">
        <v>24</v>
      </c>
      <c r="D11" s="8">
        <v>105</v>
      </c>
      <c r="E11" s="8">
        <v>14.5</v>
      </c>
      <c r="F11" s="8">
        <v>110</v>
      </c>
      <c r="H11" s="20">
        <f>-MAX(0,D11-F11)</f>
        <v>0</v>
      </c>
      <c r="I11" s="20">
        <f>+H11+E11</f>
        <v>14.5</v>
      </c>
      <c r="J11" s="20">
        <f>+D11-E11</f>
        <v>90.5</v>
      </c>
      <c r="K11" s="24"/>
      <c r="AW11" s="5">
        <f>+'[1]INPUT 1'!AW13</f>
        <v>0</v>
      </c>
      <c r="AX11" s="5">
        <f>+'[1]INPUT 1'!AX13</f>
        <v>0</v>
      </c>
      <c r="AY11" s="5">
        <f>+'[1]INPUT 1'!AY13</f>
        <v>0</v>
      </c>
      <c r="AZ11" s="5">
        <f>+'[1]INPUT 1'!AZ13</f>
        <v>0</v>
      </c>
      <c r="BA11" s="5" t="str">
        <f>+'[1]INPUT 1'!BA13</f>
        <v>X=</v>
      </c>
      <c r="BB11" s="5">
        <f>+'[1]INPUT 1'!BB13</f>
        <v>35</v>
      </c>
      <c r="BC11" s="5">
        <f>+'[1]INPUT 1'!BC13</f>
        <v>0</v>
      </c>
      <c r="BD11" s="5">
        <f>+'[1]INPUT 1'!BD13</f>
        <v>0</v>
      </c>
      <c r="BE11" s="5">
        <f>+'[1]INPUT 1'!BE13</f>
        <v>0</v>
      </c>
      <c r="BF11" s="5">
        <f>+'[1]INPUT 1'!BF13</f>
        <v>0</v>
      </c>
      <c r="BG11" s="5">
        <f>+'[1]INPUT 1'!BG13</f>
        <v>0</v>
      </c>
      <c r="BJ11" s="25"/>
      <c r="BK11" s="25"/>
      <c r="BL11" s="25"/>
      <c r="BO11" s="3">
        <v>0.15</v>
      </c>
      <c r="BP11" s="3">
        <v>0.15</v>
      </c>
      <c r="BQ11" s="3">
        <v>0.15</v>
      </c>
      <c r="BR11" s="3">
        <v>0.15</v>
      </c>
      <c r="BS11" s="3">
        <v>0.15</v>
      </c>
      <c r="BT11" s="3">
        <v>0.15</v>
      </c>
      <c r="BV11" s="25"/>
      <c r="BW11" s="25"/>
      <c r="BX11" s="25"/>
      <c r="BZ11" s="6">
        <v>0.9</v>
      </c>
      <c r="CA11" s="6">
        <v>0.9</v>
      </c>
      <c r="CB11" s="6">
        <v>0.9</v>
      </c>
    </row>
    <row r="12" spans="2:80" s="3" customFormat="1" ht="20" customHeight="1" x14ac:dyDescent="0.3">
      <c r="B12" s="8" t="s">
        <v>26</v>
      </c>
      <c r="C12" s="8" t="s">
        <v>24</v>
      </c>
      <c r="D12" s="8">
        <v>110</v>
      </c>
      <c r="E12" s="8">
        <v>11</v>
      </c>
      <c r="F12" s="8">
        <v>108</v>
      </c>
      <c r="H12" s="20">
        <f>-MAX(0,D12-F12)</f>
        <v>-2</v>
      </c>
      <c r="I12" s="20">
        <f>+H12+E12</f>
        <v>9</v>
      </c>
      <c r="J12" s="20">
        <f>+D12-E12</f>
        <v>99</v>
      </c>
      <c r="K12" s="24"/>
      <c r="AW12" s="5">
        <f>+'[1]INPUT 1'!AW14</f>
        <v>0</v>
      </c>
      <c r="AX12" s="5">
        <f>+'[1]INPUT 1'!AX14</f>
        <v>0</v>
      </c>
      <c r="AY12" s="5">
        <f>+'[1]INPUT 1'!AY14</f>
        <v>0</v>
      </c>
      <c r="AZ12" s="5">
        <f>+'[1]INPUT 1'!AZ14</f>
        <v>0</v>
      </c>
      <c r="BA12" s="5" t="str">
        <f>+'[1]INPUT 1'!BA14</f>
        <v>i=</v>
      </c>
      <c r="BB12" s="5">
        <f>+'[1]INPUT 1'!BB14</f>
        <v>0.05</v>
      </c>
      <c r="BC12" s="5">
        <f>+'[1]INPUT 1'!BC14</f>
        <v>0</v>
      </c>
      <c r="BD12" s="5">
        <f>+'[1]INPUT 1'!BD14</f>
        <v>0</v>
      </c>
      <c r="BE12" s="5">
        <f>+'[1]INPUT 1'!BE14</f>
        <v>0</v>
      </c>
      <c r="BF12" s="5">
        <f>+'[1]INPUT 1'!BF14</f>
        <v>0</v>
      </c>
      <c r="BG12" s="5">
        <f>+'[1]INPUT 1'!BG14</f>
        <v>0</v>
      </c>
      <c r="BO12" s="3">
        <v>0.15</v>
      </c>
      <c r="BP12" s="3">
        <v>0.15</v>
      </c>
      <c r="BQ12" s="3">
        <v>0.15</v>
      </c>
      <c r="BR12" s="3">
        <v>0.15</v>
      </c>
      <c r="BS12" s="3">
        <v>0.15</v>
      </c>
      <c r="BT12" s="3">
        <v>0.15</v>
      </c>
    </row>
    <row r="13" spans="2:80" s="3" customFormat="1" ht="20" customHeight="1" x14ac:dyDescent="0.3">
      <c r="B13" s="8" t="s">
        <v>26</v>
      </c>
      <c r="C13" s="8" t="s">
        <v>23</v>
      </c>
      <c r="D13" s="8">
        <v>110</v>
      </c>
      <c r="E13" s="8">
        <v>4</v>
      </c>
      <c r="F13" s="8">
        <v>106</v>
      </c>
      <c r="H13" s="20">
        <f>-MAX(0,F13-D13)</f>
        <v>0</v>
      </c>
      <c r="I13" s="20">
        <f>+H13+E13</f>
        <v>4</v>
      </c>
      <c r="J13" s="20">
        <f>+D13+E13</f>
        <v>114</v>
      </c>
      <c r="K13" s="24"/>
      <c r="AW13" s="5">
        <f>+'[1]INPUT 1'!AW15</f>
        <v>0</v>
      </c>
      <c r="AX13" s="5">
        <f>+'[1]INPUT 1'!AX15</f>
        <v>0</v>
      </c>
      <c r="AY13" s="5">
        <f>+'[1]INPUT 1'!AY15</f>
        <v>0</v>
      </c>
      <c r="AZ13" s="5">
        <f>+'[1]INPUT 1'!AZ15</f>
        <v>0</v>
      </c>
      <c r="BA13" s="5" t="str">
        <f>+'[1]INPUT 1'!BA15</f>
        <v>P =</v>
      </c>
      <c r="BB13" s="5">
        <f>+'[1]INPUT 1'!BB15</f>
        <v>0.66666666666666707</v>
      </c>
      <c r="BC13" s="5">
        <f>+'[1]INPUT 1'!BC15</f>
        <v>0</v>
      </c>
      <c r="BD13" s="5">
        <f>+'[1]INPUT 1'!BD15</f>
        <v>0</v>
      </c>
      <c r="BE13" s="5">
        <f>+'[1]INPUT 1'!BE15</f>
        <v>0</v>
      </c>
      <c r="BF13" s="5">
        <f>+'[1]INPUT 1'!BF15</f>
        <v>0</v>
      </c>
      <c r="BG13" s="5">
        <f>+'[1]INPUT 1'!BG15</f>
        <v>0</v>
      </c>
      <c r="BN13" s="9">
        <v>100</v>
      </c>
      <c r="BO13" s="10">
        <v>8.6</v>
      </c>
      <c r="BP13" s="26">
        <v>11.45</v>
      </c>
      <c r="BQ13" s="27">
        <v>17.8</v>
      </c>
      <c r="BR13" s="28">
        <v>2.5</v>
      </c>
      <c r="BS13" s="26">
        <v>6.35</v>
      </c>
      <c r="BT13" s="27">
        <v>11.2</v>
      </c>
    </row>
    <row r="14" spans="2:80" s="3" customFormat="1" ht="20" customHeight="1" x14ac:dyDescent="0.3">
      <c r="B14" s="8" t="s">
        <v>26</v>
      </c>
      <c r="C14" s="8" t="s">
        <v>23</v>
      </c>
      <c r="D14" s="8">
        <v>100</v>
      </c>
      <c r="E14" s="8">
        <v>10</v>
      </c>
      <c r="F14" s="8">
        <v>118</v>
      </c>
      <c r="H14" s="20">
        <f>-MAX(0,F14-D14)</f>
        <v>-18</v>
      </c>
      <c r="I14" s="20">
        <f>+H14+E14</f>
        <v>-8</v>
      </c>
      <c r="J14" s="20">
        <f>+D14+E14</f>
        <v>110</v>
      </c>
      <c r="K14" s="24"/>
      <c r="AW14" s="5">
        <f>+'[1]INPUT 1'!AW16</f>
        <v>0</v>
      </c>
      <c r="AX14" s="5">
        <f>+'[1]INPUT 1'!AX16</f>
        <v>0</v>
      </c>
      <c r="AY14" s="5">
        <f>+'[1]INPUT 1'!AY16</f>
        <v>0</v>
      </c>
      <c r="AZ14" s="5">
        <f>+'[1]INPUT 1'!AZ16</f>
        <v>0</v>
      </c>
      <c r="BA14" s="5" t="str">
        <f>+'[1]INPUT 1'!BA16</f>
        <v>1 - p =</v>
      </c>
      <c r="BB14" s="5">
        <f>+'[1]INPUT 1'!BB16</f>
        <v>0.33333333333333293</v>
      </c>
      <c r="BC14" s="5">
        <f>+'[1]INPUT 1'!BC16</f>
        <v>0</v>
      </c>
      <c r="BD14" s="5">
        <f>+'[1]INPUT 1'!BD16</f>
        <v>0</v>
      </c>
      <c r="BE14" s="5">
        <f>+'[1]INPUT 1'!BE16</f>
        <v>0</v>
      </c>
      <c r="BF14" s="5">
        <f>+'[1]INPUT 1'!BF16</f>
        <v>0</v>
      </c>
      <c r="BG14" s="5">
        <f>+'[1]INPUT 1'!BG16</f>
        <v>0</v>
      </c>
      <c r="BN14" s="9">
        <v>105</v>
      </c>
      <c r="BO14" s="10">
        <v>6.1</v>
      </c>
      <c r="BP14" s="26">
        <v>10.1</v>
      </c>
      <c r="BQ14" s="27">
        <v>15.45</v>
      </c>
      <c r="BR14" s="28">
        <v>3.9</v>
      </c>
      <c r="BS14" s="26">
        <v>9.1</v>
      </c>
      <c r="BT14" s="27">
        <v>15.25</v>
      </c>
    </row>
    <row r="15" spans="2:80" s="3" customFormat="1" ht="17" customHeight="1" x14ac:dyDescent="0.3">
      <c r="B15" s="29" t="s">
        <v>26</v>
      </c>
      <c r="C15" s="29" t="s">
        <v>27</v>
      </c>
      <c r="D15" s="29">
        <v>115</v>
      </c>
      <c r="E15" s="29">
        <v>16</v>
      </c>
      <c r="F15" s="29">
        <v>122</v>
      </c>
      <c r="H15" s="30">
        <f>+-(F15-D15)</f>
        <v>-7</v>
      </c>
      <c r="I15" s="30">
        <f>+H15+E15</f>
        <v>9</v>
      </c>
      <c r="J15" s="31">
        <f>+D15+E15</f>
        <v>131</v>
      </c>
      <c r="K15" s="24"/>
      <c r="Y15" s="32">
        <f>+S15-T15</f>
        <v>0</v>
      </c>
      <c r="AW15" s="5">
        <f>+'[1]INPUT 1'!AW17</f>
        <v>0</v>
      </c>
      <c r="AX15" s="5">
        <f>+'[1]INPUT 1'!AX17</f>
        <v>0</v>
      </c>
      <c r="AY15" s="5">
        <f>+'[1]INPUT 1'!AY17</f>
        <v>0</v>
      </c>
      <c r="AZ15" s="5">
        <f>+'[1]INPUT 1'!AZ17</f>
        <v>0</v>
      </c>
      <c r="BA15" s="5" t="str">
        <f>+'[1]INPUT 1'!BA17</f>
        <v>Div Yield =</v>
      </c>
      <c r="BB15" s="5">
        <f>+'[1]INPUT 1'!BB17</f>
        <v>7</v>
      </c>
      <c r="BC15" s="5">
        <f>+'[1]INPUT 1'!BC17</f>
        <v>0</v>
      </c>
      <c r="BD15" s="5">
        <f>+'[1]INPUT 1'!BD17</f>
        <v>0</v>
      </c>
      <c r="BE15" s="5">
        <f>+'[1]INPUT 1'!BE17</f>
        <v>0</v>
      </c>
      <c r="BF15" s="5">
        <f>+'[1]INPUT 1'!BF17</f>
        <v>0</v>
      </c>
      <c r="BG15" s="5">
        <f>+'[1]INPUT 1'!BG17</f>
        <v>0</v>
      </c>
      <c r="BN15" s="9">
        <v>110</v>
      </c>
      <c r="BO15" s="10">
        <v>4.1500000000000004</v>
      </c>
      <c r="BP15" s="26">
        <v>7.75</v>
      </c>
      <c r="BQ15" s="27">
        <v>11.2</v>
      </c>
      <c r="BR15" s="28">
        <v>6.72</v>
      </c>
      <c r="BS15" s="26">
        <v>13.25</v>
      </c>
      <c r="BT15" s="27">
        <v>18.149999999999999</v>
      </c>
    </row>
    <row r="16" spans="2:80" s="3" customFormat="1" ht="17" customHeight="1" x14ac:dyDescent="0.3">
      <c r="B16" s="33"/>
      <c r="C16" s="33"/>
      <c r="D16" s="33"/>
      <c r="E16" s="33"/>
      <c r="F16" s="33"/>
      <c r="H16" s="34"/>
      <c r="I16" s="33"/>
      <c r="J16" s="31">
        <f>+D15-E15</f>
        <v>99</v>
      </c>
      <c r="K16" s="24"/>
      <c r="Y16" s="32"/>
      <c r="AW16" s="5">
        <f>+'[1]INPUT 1'!AW18</f>
        <v>0</v>
      </c>
      <c r="AX16" s="5">
        <f>+'[1]INPUT 1'!AX18</f>
        <v>0</v>
      </c>
      <c r="AY16" s="5">
        <f>+'[1]INPUT 1'!AY18</f>
        <v>0</v>
      </c>
      <c r="AZ16" s="5">
        <f>+'[1]INPUT 1'!AZ18</f>
        <v>0</v>
      </c>
      <c r="BA16" s="5">
        <f>+'[1]INPUT 1'!BA18</f>
        <v>0</v>
      </c>
      <c r="BB16" s="5">
        <f>+'[1]INPUT 1'!BB18</f>
        <v>0</v>
      </c>
      <c r="BC16" s="5">
        <f>+'[1]INPUT 1'!BC18</f>
        <v>0</v>
      </c>
      <c r="BD16" s="5">
        <f>+'[1]INPUT 1'!BD18</f>
        <v>0</v>
      </c>
      <c r="BE16" s="5">
        <f>+'[1]INPUT 1'!BE18</f>
        <v>0</v>
      </c>
      <c r="BF16" s="5">
        <f>+'[1]INPUT 1'!BF18</f>
        <v>0</v>
      </c>
      <c r="BG16" s="5">
        <f>+'[1]INPUT 1'!BG18</f>
        <v>0</v>
      </c>
      <c r="BN16" s="9">
        <v>115</v>
      </c>
      <c r="BO16" s="10">
        <v>3.2</v>
      </c>
      <c r="BP16" s="26">
        <v>5.85</v>
      </c>
      <c r="BQ16" s="27">
        <v>9.1</v>
      </c>
      <c r="BR16" s="28">
        <v>8.9</v>
      </c>
      <c r="BS16" s="26">
        <v>16.05</v>
      </c>
      <c r="BT16" s="27">
        <v>23.1</v>
      </c>
    </row>
    <row r="17" spans="2:72" s="3" customFormat="1" ht="17" customHeight="1" x14ac:dyDescent="0.3">
      <c r="B17" s="29" t="s">
        <v>22</v>
      </c>
      <c r="C17" s="29" t="s">
        <v>27</v>
      </c>
      <c r="D17" s="29">
        <v>95</v>
      </c>
      <c r="E17" s="29">
        <v>17</v>
      </c>
      <c r="F17" s="29">
        <v>125</v>
      </c>
      <c r="H17" s="35">
        <f>+F17-D17</f>
        <v>30</v>
      </c>
      <c r="I17" s="30">
        <f>+H17-E17</f>
        <v>13</v>
      </c>
      <c r="J17" s="31">
        <f>+D17+E17</f>
        <v>112</v>
      </c>
      <c r="K17" s="36">
        <f>+I17/E17</f>
        <v>0.76470588235294112</v>
      </c>
      <c r="Y17" s="32">
        <f>+S17-T17</f>
        <v>0</v>
      </c>
      <c r="AW17" s="5">
        <f>+'[1]INPUT 1'!AW19</f>
        <v>0</v>
      </c>
      <c r="AX17" s="5">
        <f>+'[1]INPUT 1'!AX19</f>
        <v>0</v>
      </c>
      <c r="AY17" s="5">
        <f>+'[1]INPUT 1'!AY19</f>
        <v>0</v>
      </c>
      <c r="AZ17" s="5">
        <f>+'[1]INPUT 1'!AZ19</f>
        <v>0</v>
      </c>
      <c r="BA17" s="5">
        <f>+'[1]INPUT 1'!BA19</f>
        <v>0</v>
      </c>
      <c r="BB17" s="5">
        <f>+'[1]INPUT 1'!BB19</f>
        <v>0</v>
      </c>
      <c r="BC17" s="5">
        <f>+'[1]INPUT 1'!BC19</f>
        <v>0</v>
      </c>
      <c r="BD17" s="5">
        <f>+'[1]INPUT 1'!BD19</f>
        <v>0</v>
      </c>
      <c r="BE17" s="5">
        <f>+'[1]INPUT 1'!BE19</f>
        <v>0</v>
      </c>
      <c r="BF17" s="5">
        <f>+'[1]INPUT 1'!BF19</f>
        <v>0</v>
      </c>
      <c r="BG17" s="5">
        <f>+'[1]INPUT 1'!BG19</f>
        <v>0</v>
      </c>
      <c r="BN17" s="9">
        <v>120</v>
      </c>
      <c r="BO17" s="10">
        <v>2.75</v>
      </c>
      <c r="BP17" s="26">
        <v>4.0999999999999996</v>
      </c>
      <c r="BQ17" s="27">
        <v>7.25</v>
      </c>
      <c r="BR17" s="28">
        <v>12.5</v>
      </c>
      <c r="BS17" s="26">
        <v>20.149999999999999</v>
      </c>
      <c r="BT17" s="27">
        <v>28.75</v>
      </c>
    </row>
    <row r="18" spans="2:72" s="3" customFormat="1" ht="17" customHeight="1" thickBot="1" x14ac:dyDescent="0.35">
      <c r="B18" s="33"/>
      <c r="C18" s="33"/>
      <c r="D18" s="33"/>
      <c r="E18" s="33"/>
      <c r="F18" s="33"/>
      <c r="H18" s="37"/>
      <c r="I18" s="33"/>
      <c r="J18" s="31">
        <f>+D17-E17</f>
        <v>78</v>
      </c>
      <c r="K18" s="33"/>
      <c r="Y18" s="38"/>
      <c r="AW18" s="5">
        <f>+'[1]INPUT 1'!AW20</f>
        <v>0</v>
      </c>
      <c r="AX18" s="5">
        <f>+'[1]INPUT 1'!AX20</f>
        <v>0</v>
      </c>
      <c r="AY18" s="5">
        <f>+'[1]INPUT 1'!AY20</f>
        <v>0</v>
      </c>
      <c r="AZ18" s="5">
        <f>+'[1]INPUT 1'!AZ20</f>
        <v>0</v>
      </c>
      <c r="BA18" s="5">
        <f>+'[1]INPUT 1'!BA20</f>
        <v>0</v>
      </c>
      <c r="BB18" s="5">
        <f>+'[1]INPUT 1'!BB20</f>
        <v>0</v>
      </c>
      <c r="BC18" s="5">
        <f>+'[1]INPUT 1'!BC20</f>
        <v>0</v>
      </c>
      <c r="BD18" s="5">
        <f>+'[1]INPUT 1'!BD20</f>
        <v>0</v>
      </c>
      <c r="BE18" s="5">
        <f>+'[1]INPUT 1'!BE20</f>
        <v>0</v>
      </c>
      <c r="BF18" s="5">
        <f>+'[1]INPUT 1'!BF20</f>
        <v>0</v>
      </c>
      <c r="BG18" s="5">
        <f>+'[1]INPUT 1'!BG20</f>
        <v>0</v>
      </c>
      <c r="BN18" s="9">
        <v>125</v>
      </c>
      <c r="BO18" s="39">
        <v>2.4500000000000002</v>
      </c>
      <c r="BP18" s="40">
        <v>3.65</v>
      </c>
      <c r="BQ18" s="41">
        <v>5.45</v>
      </c>
      <c r="BR18" s="42">
        <v>16.25</v>
      </c>
      <c r="BS18" s="40">
        <v>25.05</v>
      </c>
      <c r="BT18" s="41">
        <v>32.65</v>
      </c>
    </row>
    <row r="19" spans="2:72" s="3" customFormat="1" ht="12.4" customHeight="1" x14ac:dyDescent="0.3">
      <c r="B19" s="7"/>
      <c r="C19" s="43"/>
      <c r="D19" s="44"/>
      <c r="E19" s="44"/>
      <c r="F19" s="44"/>
      <c r="G19" s="44"/>
      <c r="H19" s="44"/>
      <c r="AW19" s="5">
        <f>+'[1]INPUT 1'!AW21</f>
        <v>0</v>
      </c>
      <c r="AX19" s="5">
        <f>+'[1]INPUT 1'!AX21</f>
        <v>0</v>
      </c>
      <c r="AY19" s="5">
        <f>+'[1]INPUT 1'!AY21</f>
        <v>0</v>
      </c>
      <c r="AZ19" s="5">
        <f>+'[1]INPUT 1'!AZ21</f>
        <v>0</v>
      </c>
      <c r="BA19" s="5">
        <f>+'[1]INPUT 1'!BA21</f>
        <v>0</v>
      </c>
      <c r="BB19" s="5">
        <f>+'[1]INPUT 1'!BB21</f>
        <v>0</v>
      </c>
      <c r="BC19" s="5">
        <f>+'[1]INPUT 1'!BC21</f>
        <v>0</v>
      </c>
      <c r="BD19" s="5">
        <f>+'[1]INPUT 1'!BD21</f>
        <v>0</v>
      </c>
      <c r="BE19" s="5">
        <f>+'[1]INPUT 1'!BE21</f>
        <v>0</v>
      </c>
      <c r="BF19" s="5">
        <f>+'[1]INPUT 1'!BF21</f>
        <v>0</v>
      </c>
      <c r="BG19" s="5">
        <f>+'[1]INPUT 1'!BG21</f>
        <v>0</v>
      </c>
    </row>
    <row r="20" spans="2:72" s="3" customFormat="1" ht="20" customHeight="1" x14ac:dyDescent="0.3">
      <c r="B20" s="14" t="s">
        <v>11</v>
      </c>
      <c r="C20" s="15"/>
      <c r="G20" s="16"/>
      <c r="H20" s="16"/>
      <c r="AW20" s="5">
        <f>+'[1]INPUT 1'!AW22</f>
        <v>0</v>
      </c>
      <c r="AX20" s="5">
        <f>+'[1]INPUT 1'!AX22</f>
        <v>0</v>
      </c>
      <c r="AY20" s="5">
        <f>+'[1]INPUT 1'!AY22</f>
        <v>0</v>
      </c>
      <c r="AZ20" s="5">
        <f>+'[1]INPUT 1'!AZ22</f>
        <v>0</v>
      </c>
      <c r="BA20" s="5">
        <f>+'[1]INPUT 1'!BA22</f>
        <v>0</v>
      </c>
      <c r="BB20" s="5">
        <f>+'[1]INPUT 1'!BB22</f>
        <v>0</v>
      </c>
      <c r="BC20" s="5">
        <f>+'[1]INPUT 1'!BC22</f>
        <v>0</v>
      </c>
      <c r="BD20" s="5">
        <f>+'[1]INPUT 1'!BD22</f>
        <v>0</v>
      </c>
      <c r="BE20" s="5">
        <f>+'[1]INPUT 1'!BE22</f>
        <v>0</v>
      </c>
      <c r="BF20" s="5">
        <f>+'[1]INPUT 1'!BF22</f>
        <v>0</v>
      </c>
      <c r="BG20" s="5">
        <f>+'[1]INPUT 1'!BG22</f>
        <v>0</v>
      </c>
    </row>
    <row r="21" spans="2:72" s="3" customFormat="1" ht="20" customHeight="1" x14ac:dyDescent="0.3">
      <c r="B21" s="45"/>
      <c r="C21" s="15"/>
      <c r="G21" s="16"/>
      <c r="H21" s="16"/>
      <c r="AW21" s="5">
        <f>+'[1]INPUT 1'!AW23</f>
        <v>0</v>
      </c>
      <c r="AX21" s="5">
        <f>+'[1]INPUT 1'!AX23</f>
        <v>0</v>
      </c>
      <c r="AY21" s="5">
        <f>+'[1]INPUT 1'!AY23</f>
        <v>0</v>
      </c>
      <c r="AZ21" s="5">
        <f>+'[1]INPUT 1'!AZ23</f>
        <v>0</v>
      </c>
      <c r="BA21" s="5">
        <f>+'[1]INPUT 1'!BA23</f>
        <v>0</v>
      </c>
      <c r="BB21" s="5">
        <f>+'[1]INPUT 1'!BB23</f>
        <v>0</v>
      </c>
      <c r="BC21" s="5">
        <f>+'[1]INPUT 1'!BC23</f>
        <v>0</v>
      </c>
      <c r="BD21" s="5">
        <f>+'[1]INPUT 1'!BD23</f>
        <v>0</v>
      </c>
      <c r="BE21" s="5">
        <f>+'[1]INPUT 1'!BE23</f>
        <v>0</v>
      </c>
      <c r="BF21" s="5">
        <f>+'[1]INPUT 1'!BF23</f>
        <v>0</v>
      </c>
      <c r="BG21" s="5">
        <f>+'[1]INPUT 1'!BG23</f>
        <v>0</v>
      </c>
    </row>
    <row r="22" spans="2:72" s="3" customFormat="1" ht="12.5" customHeight="1" thickBot="1" x14ac:dyDescent="0.35">
      <c r="B22" s="45"/>
      <c r="C22" s="15"/>
      <c r="G22" s="16"/>
      <c r="H22" s="16"/>
      <c r="AW22" s="5">
        <f>+'[1]INPUT 1'!AW24</f>
        <v>0</v>
      </c>
      <c r="AX22" s="5">
        <f>+'[1]INPUT 1'!AX24</f>
        <v>0</v>
      </c>
      <c r="AY22" s="5">
        <f>+'[1]INPUT 1'!AY24</f>
        <v>0</v>
      </c>
      <c r="AZ22" s="5">
        <f>+'[1]INPUT 1'!AZ24</f>
        <v>0</v>
      </c>
      <c r="BA22" s="5">
        <f>+'[1]INPUT 1'!BA24</f>
        <v>0</v>
      </c>
      <c r="BB22" s="5">
        <f>+'[1]INPUT 1'!BB24</f>
        <v>0</v>
      </c>
      <c r="BC22" s="5">
        <f>+'[1]INPUT 1'!BC24</f>
        <v>0</v>
      </c>
      <c r="BD22" s="5">
        <f>+'[1]INPUT 1'!BD24</f>
        <v>0</v>
      </c>
      <c r="BE22" s="5">
        <f>+'[1]INPUT 1'!BE24</f>
        <v>0</v>
      </c>
      <c r="BF22" s="5">
        <f>+'[1]INPUT 1'!BF24</f>
        <v>0</v>
      </c>
      <c r="BG22" s="5">
        <f>+'[1]INPUT 1'!BG24</f>
        <v>0</v>
      </c>
    </row>
    <row r="23" spans="2:72" s="3" customFormat="1" ht="20" customHeight="1" x14ac:dyDescent="0.3">
      <c r="B23" s="45"/>
      <c r="C23" s="46" t="s">
        <v>12</v>
      </c>
      <c r="D23" s="47"/>
      <c r="E23" s="48"/>
      <c r="F23" s="49" t="s">
        <v>13</v>
      </c>
      <c r="G23" s="47"/>
      <c r="H23" s="48"/>
      <c r="AW23" s="5">
        <f>+'[1]INPUT 1'!AW25</f>
        <v>0</v>
      </c>
      <c r="AX23" s="5">
        <f>+'[1]INPUT 1'!AX25</f>
        <v>0</v>
      </c>
      <c r="AY23" s="5">
        <f>+'[1]INPUT 1'!AY25</f>
        <v>0</v>
      </c>
      <c r="AZ23" s="5">
        <f>+'[1]INPUT 1'!AZ25</f>
        <v>0</v>
      </c>
      <c r="BA23" s="5">
        <f>+'[1]INPUT 1'!BA25</f>
        <v>0</v>
      </c>
      <c r="BB23" s="5">
        <f>+'[1]INPUT 1'!BB25</f>
        <v>0</v>
      </c>
      <c r="BC23" s="5">
        <f>+'[1]INPUT 1'!BC25</f>
        <v>0</v>
      </c>
      <c r="BD23" s="5">
        <f>+'[1]INPUT 1'!BD25</f>
        <v>0</v>
      </c>
      <c r="BE23" s="5">
        <f>+'[1]INPUT 1'!BE25</f>
        <v>0</v>
      </c>
      <c r="BF23" s="5">
        <f>+'[1]INPUT 1'!BF25</f>
        <v>0</v>
      </c>
      <c r="BG23" s="5">
        <f>+'[1]INPUT 1'!BG25</f>
        <v>0</v>
      </c>
    </row>
    <row r="24" spans="2:72" s="3" customFormat="1" ht="27.75" customHeight="1" x14ac:dyDescent="0.3">
      <c r="B24" s="50" t="s">
        <v>14</v>
      </c>
      <c r="C24" s="51" t="s">
        <v>15</v>
      </c>
      <c r="D24" s="52" t="s">
        <v>16</v>
      </c>
      <c r="E24" s="53" t="s">
        <v>17</v>
      </c>
      <c r="F24" s="54" t="str">
        <f>+C24</f>
        <v>Mar 2021</v>
      </c>
      <c r="G24" s="54" t="str">
        <f>+D24</f>
        <v xml:space="preserve"> Apr 2021</v>
      </c>
      <c r="H24" s="54" t="str">
        <f>+E24</f>
        <v>May 2021</v>
      </c>
    </row>
    <row r="25" spans="2:72" s="3" customFormat="1" ht="20" customHeight="1" x14ac:dyDescent="0.3">
      <c r="B25" s="9">
        <v>90</v>
      </c>
      <c r="C25" s="10">
        <v>9</v>
      </c>
      <c r="D25" s="26">
        <v>11</v>
      </c>
      <c r="E25" s="27">
        <v>18</v>
      </c>
      <c r="F25" s="28">
        <v>2.5</v>
      </c>
      <c r="G25" s="26">
        <v>6.5</v>
      </c>
      <c r="H25" s="27">
        <v>11</v>
      </c>
    </row>
    <row r="26" spans="2:72" s="3" customFormat="1" ht="20" customHeight="1" x14ac:dyDescent="0.3">
      <c r="B26" s="9">
        <v>95</v>
      </c>
      <c r="C26" s="10">
        <v>6</v>
      </c>
      <c r="D26" s="26">
        <v>10</v>
      </c>
      <c r="E26" s="27">
        <v>15</v>
      </c>
      <c r="F26" s="28">
        <v>3.75</v>
      </c>
      <c r="G26" s="26">
        <v>9</v>
      </c>
      <c r="H26" s="27">
        <v>15</v>
      </c>
    </row>
    <row r="27" spans="2:72" s="3" customFormat="1" ht="20" customHeight="1" x14ac:dyDescent="0.3">
      <c r="B27" s="9">
        <v>100</v>
      </c>
      <c r="C27" s="10">
        <v>4</v>
      </c>
      <c r="D27" s="26">
        <v>7.5</v>
      </c>
      <c r="E27" s="27">
        <v>11</v>
      </c>
      <c r="F27" s="28">
        <v>6.5</v>
      </c>
      <c r="G27" s="26">
        <v>13</v>
      </c>
      <c r="H27" s="27">
        <v>18</v>
      </c>
    </row>
    <row r="28" spans="2:72" s="3" customFormat="1" ht="20" customHeight="1" x14ac:dyDescent="0.3">
      <c r="B28" s="9">
        <v>105</v>
      </c>
      <c r="C28" s="10">
        <v>3</v>
      </c>
      <c r="D28" s="26">
        <v>6</v>
      </c>
      <c r="E28" s="27">
        <v>9</v>
      </c>
      <c r="F28" s="28">
        <v>9</v>
      </c>
      <c r="G28" s="26">
        <v>16</v>
      </c>
      <c r="H28" s="27">
        <v>23</v>
      </c>
    </row>
    <row r="29" spans="2:72" s="3" customFormat="1" ht="20" customHeight="1" x14ac:dyDescent="0.3">
      <c r="B29" s="9">
        <v>110</v>
      </c>
      <c r="C29" s="10">
        <v>2.2000000000000002</v>
      </c>
      <c r="D29" s="26">
        <v>4</v>
      </c>
      <c r="E29" s="27">
        <v>7</v>
      </c>
      <c r="F29" s="28">
        <v>12.5</v>
      </c>
      <c r="G29" s="26">
        <v>20</v>
      </c>
      <c r="H29" s="27">
        <v>29</v>
      </c>
    </row>
    <row r="30" spans="2:72" s="3" customFormat="1" ht="20" customHeight="1" thickBot="1" x14ac:dyDescent="0.35">
      <c r="B30" s="9">
        <v>115</v>
      </c>
      <c r="C30" s="39">
        <v>2</v>
      </c>
      <c r="D30" s="40">
        <v>3.5</v>
      </c>
      <c r="E30" s="41">
        <v>5</v>
      </c>
      <c r="F30" s="42">
        <v>16</v>
      </c>
      <c r="G30" s="40">
        <v>25</v>
      </c>
      <c r="H30" s="41">
        <v>33</v>
      </c>
    </row>
    <row r="31" spans="2:72" s="3" customFormat="1" ht="20" customHeight="1" x14ac:dyDescent="0.3">
      <c r="B31" s="45"/>
      <c r="C31" s="15"/>
      <c r="G31" s="16"/>
      <c r="H31" s="16"/>
    </row>
    <row r="32" spans="2:72" s="3" customFormat="1" ht="45.4" customHeight="1" x14ac:dyDescent="0.3">
      <c r="B32" s="72" t="s">
        <v>2</v>
      </c>
      <c r="C32" s="73" t="s">
        <v>3</v>
      </c>
      <c r="D32" s="74"/>
      <c r="E32" s="72" t="s">
        <v>18</v>
      </c>
      <c r="F32" s="72" t="s">
        <v>35</v>
      </c>
      <c r="G32" s="72" t="s">
        <v>19</v>
      </c>
      <c r="H32" s="5"/>
      <c r="I32" s="75" t="s">
        <v>20</v>
      </c>
      <c r="J32" s="75" t="s">
        <v>21</v>
      </c>
    </row>
    <row r="33" spans="2:18" s="3" customFormat="1" ht="18" customHeight="1" x14ac:dyDescent="0.3">
      <c r="B33" s="55"/>
      <c r="C33" s="68" t="s">
        <v>28</v>
      </c>
      <c r="D33" s="69"/>
      <c r="E33" s="56">
        <v>95</v>
      </c>
      <c r="F33" s="23">
        <f>-C26+C28</f>
        <v>-3</v>
      </c>
      <c r="G33" s="57">
        <v>120</v>
      </c>
      <c r="I33" s="35">
        <f>+(G33-E33)-(G33-E34)</f>
        <v>10</v>
      </c>
      <c r="J33" s="35">
        <f>+I33+F33</f>
        <v>7</v>
      </c>
    </row>
    <row r="34" spans="2:18" s="3" customFormat="1" ht="18" customHeight="1" x14ac:dyDescent="0.3">
      <c r="B34" s="58"/>
      <c r="C34" s="70"/>
      <c r="D34" s="71"/>
      <c r="E34" s="56">
        <v>105</v>
      </c>
      <c r="F34" s="25"/>
      <c r="G34" s="25"/>
      <c r="I34" s="76"/>
      <c r="J34" s="76"/>
    </row>
    <row r="35" spans="2:18" s="3" customFormat="1" ht="18" customHeight="1" x14ac:dyDescent="0.3">
      <c r="B35" s="55"/>
      <c r="C35" s="68" t="s">
        <v>29</v>
      </c>
      <c r="D35" s="69"/>
      <c r="E35" s="56">
        <v>100</v>
      </c>
      <c r="F35" s="23">
        <f>-G27+G29</f>
        <v>7</v>
      </c>
      <c r="G35" s="57">
        <v>90</v>
      </c>
      <c r="I35" s="35">
        <f>(E35-G35)-(E36-G35)</f>
        <v>-10</v>
      </c>
      <c r="J35" s="35">
        <f>+I35+F35</f>
        <v>-3</v>
      </c>
    </row>
    <row r="36" spans="2:18" s="3" customFormat="1" ht="18" customHeight="1" x14ac:dyDescent="0.3">
      <c r="B36" s="58"/>
      <c r="C36" s="70"/>
      <c r="D36" s="71"/>
      <c r="E36" s="56">
        <v>110</v>
      </c>
      <c r="F36" s="25"/>
      <c r="G36" s="25"/>
      <c r="I36" s="76"/>
      <c r="J36" s="76"/>
    </row>
    <row r="37" spans="2:18" s="3" customFormat="1" ht="18" customHeight="1" x14ac:dyDescent="0.3">
      <c r="B37" s="55"/>
      <c r="C37" s="68" t="s">
        <v>30</v>
      </c>
      <c r="D37" s="69"/>
      <c r="E37" s="56">
        <v>90</v>
      </c>
      <c r="F37" s="23">
        <f>-H29+H25</f>
        <v>-18</v>
      </c>
      <c r="G37" s="57">
        <v>100</v>
      </c>
      <c r="I37" s="35">
        <f>(E38-G37)</f>
        <v>10</v>
      </c>
      <c r="J37" s="35">
        <f>+I37+F37</f>
        <v>-8</v>
      </c>
    </row>
    <row r="38" spans="2:18" s="3" customFormat="1" ht="18" customHeight="1" x14ac:dyDescent="0.3">
      <c r="B38" s="58"/>
      <c r="C38" s="70"/>
      <c r="D38" s="71"/>
      <c r="E38" s="56">
        <v>110</v>
      </c>
      <c r="F38" s="25"/>
      <c r="G38" s="25"/>
      <c r="I38" s="76"/>
      <c r="J38" s="76"/>
      <c r="L38" s="3" t="s">
        <v>38</v>
      </c>
      <c r="P38" s="3" t="s">
        <v>40</v>
      </c>
    </row>
    <row r="39" spans="2:18" s="3" customFormat="1" ht="18" customHeight="1" x14ac:dyDescent="0.3">
      <c r="B39" s="55" t="s">
        <v>31</v>
      </c>
      <c r="C39" s="68" t="s">
        <v>32</v>
      </c>
      <c r="D39" s="69"/>
      <c r="E39" s="56">
        <v>90</v>
      </c>
      <c r="F39" s="23">
        <f>+N43</f>
        <v>-3</v>
      </c>
      <c r="G39" s="57">
        <v>115</v>
      </c>
      <c r="I39" s="35">
        <f>+(G39-E39)+(G39-E40)-2*(G39-M40)</f>
        <v>0</v>
      </c>
      <c r="J39" s="35">
        <f>+I39+F39</f>
        <v>-3</v>
      </c>
      <c r="L39" s="3" t="s">
        <v>36</v>
      </c>
      <c r="M39" s="3">
        <f>+E39</f>
        <v>90</v>
      </c>
      <c r="N39" s="77">
        <f>-E25</f>
        <v>-18</v>
      </c>
      <c r="P39" s="3" t="s">
        <v>41</v>
      </c>
      <c r="Q39" s="3">
        <f>+E41</f>
        <v>105</v>
      </c>
      <c r="R39" s="77">
        <f>C28</f>
        <v>3</v>
      </c>
    </row>
    <row r="40" spans="2:18" s="3" customFormat="1" ht="18" customHeight="1" x14ac:dyDescent="0.3">
      <c r="B40" s="58"/>
      <c r="C40" s="70"/>
      <c r="D40" s="71"/>
      <c r="E40" s="56">
        <v>110</v>
      </c>
      <c r="F40" s="25"/>
      <c r="G40" s="25"/>
      <c r="I40" s="76"/>
      <c r="J40" s="76"/>
      <c r="L40" s="3" t="s">
        <v>39</v>
      </c>
      <c r="M40" s="3">
        <f>AVERAGE(M39,M42)</f>
        <v>100</v>
      </c>
      <c r="N40" s="77">
        <f>+E27</f>
        <v>11</v>
      </c>
      <c r="P40" s="3" t="s">
        <v>43</v>
      </c>
      <c r="Q40" s="3">
        <f>AVERAGE(Q39,Q42)</f>
        <v>110</v>
      </c>
      <c r="R40" s="77">
        <f>-C29</f>
        <v>-2.2000000000000002</v>
      </c>
    </row>
    <row r="41" spans="2:18" s="3" customFormat="1" ht="18" customHeight="1" x14ac:dyDescent="0.3">
      <c r="B41" s="55" t="s">
        <v>33</v>
      </c>
      <c r="C41" s="68" t="s">
        <v>34</v>
      </c>
      <c r="D41" s="69"/>
      <c r="E41" s="56">
        <v>105</v>
      </c>
      <c r="F41" s="23">
        <f>+R43</f>
        <v>0.59999999999999964</v>
      </c>
      <c r="G41" s="57">
        <v>130</v>
      </c>
      <c r="I41" s="35">
        <f>-(G41-E42)-(G41-E41)+2*(G41-Q40)</f>
        <v>0</v>
      </c>
      <c r="J41" s="35">
        <f>+I41+F41</f>
        <v>0.59999999999999964</v>
      </c>
      <c r="L41" s="3" t="s">
        <v>39</v>
      </c>
      <c r="M41" s="3">
        <f>+M40</f>
        <v>100</v>
      </c>
      <c r="N41" s="77">
        <f>E27</f>
        <v>11</v>
      </c>
      <c r="P41" s="3" t="s">
        <v>43</v>
      </c>
      <c r="Q41" s="3">
        <f>+Q40</f>
        <v>110</v>
      </c>
      <c r="R41" s="77">
        <f>+R40</f>
        <v>-2.2000000000000002</v>
      </c>
    </row>
    <row r="42" spans="2:18" s="3" customFormat="1" ht="18" customHeight="1" x14ac:dyDescent="0.3">
      <c r="B42" s="58"/>
      <c r="C42" s="70"/>
      <c r="D42" s="71"/>
      <c r="E42" s="56">
        <v>115</v>
      </c>
      <c r="F42" s="25"/>
      <c r="G42" s="25"/>
      <c r="I42" s="76"/>
      <c r="J42" s="76"/>
      <c r="L42" s="3" t="s">
        <v>37</v>
      </c>
      <c r="M42" s="3">
        <f>+E40</f>
        <v>110</v>
      </c>
      <c r="N42" s="77">
        <f>-E29</f>
        <v>-7</v>
      </c>
      <c r="P42" s="3" t="s">
        <v>42</v>
      </c>
      <c r="Q42" s="3">
        <f>+E42</f>
        <v>115</v>
      </c>
      <c r="R42" s="77">
        <f>+C30</f>
        <v>2</v>
      </c>
    </row>
    <row r="43" spans="2:18" s="3" customFormat="1" ht="20" customHeight="1" x14ac:dyDescent="0.3">
      <c r="C43" s="59"/>
      <c r="D43" s="60"/>
      <c r="E43" s="61"/>
      <c r="F43" s="61"/>
      <c r="G43" s="62"/>
      <c r="H43" s="63"/>
      <c r="N43" s="77">
        <f>SUM(N39:N42)</f>
        <v>-3</v>
      </c>
      <c r="R43" s="77">
        <f>SUM(R39:R42)</f>
        <v>0.59999999999999964</v>
      </c>
    </row>
    <row r="92" spans="3:15" s="3" customFormat="1" ht="20" customHeight="1" x14ac:dyDescent="0.3">
      <c r="C92" s="15"/>
      <c r="G92" s="16"/>
      <c r="H92" s="14"/>
      <c r="I92" s="64"/>
      <c r="J92" s="65"/>
      <c r="K92" s="65"/>
      <c r="L92" s="66"/>
      <c r="N92" s="67"/>
      <c r="O92" s="67"/>
    </row>
    <row r="141" spans="3:15" ht="18" customHeight="1" x14ac:dyDescent="0.35">
      <c r="C141"/>
      <c r="N141" s="3"/>
      <c r="O141" s="3"/>
    </row>
    <row r="142" spans="3:15" ht="24.75" customHeight="1" x14ac:dyDescent="0.35"/>
    <row r="143" spans="3:15" ht="24.75" customHeight="1" x14ac:dyDescent="0.35"/>
    <row r="144" spans="3:15" ht="24.75" customHeight="1" x14ac:dyDescent="0.35"/>
    <row r="145" spans="3:3" ht="24.75" customHeight="1" x14ac:dyDescent="0.35"/>
    <row r="146" spans="3:3" ht="24.75" customHeight="1" x14ac:dyDescent="0.35"/>
    <row r="147" spans="3:3" ht="24.75" customHeight="1" x14ac:dyDescent="0.35"/>
    <row r="148" spans="3:3" ht="24.75" customHeight="1" x14ac:dyDescent="0.35"/>
    <row r="149" spans="3:3" x14ac:dyDescent="0.35">
      <c r="C149"/>
    </row>
    <row r="150" spans="3:3" x14ac:dyDescent="0.35">
      <c r="C150"/>
    </row>
  </sheetData>
  <mergeCells count="52">
    <mergeCell ref="J39:J40"/>
    <mergeCell ref="B41:B42"/>
    <mergeCell ref="F41:F42"/>
    <mergeCell ref="G41:G42"/>
    <mergeCell ref="I41:I42"/>
    <mergeCell ref="J41:J42"/>
    <mergeCell ref="C39:D40"/>
    <mergeCell ref="C41:D42"/>
    <mergeCell ref="B39:B40"/>
    <mergeCell ref="F39:F40"/>
    <mergeCell ref="G39:G40"/>
    <mergeCell ref="I39:I40"/>
    <mergeCell ref="J35:J36"/>
    <mergeCell ref="B37:B38"/>
    <mergeCell ref="F37:F38"/>
    <mergeCell ref="G37:G38"/>
    <mergeCell ref="I37:I38"/>
    <mergeCell ref="J37:J38"/>
    <mergeCell ref="C35:D36"/>
    <mergeCell ref="C37:D38"/>
    <mergeCell ref="B35:B36"/>
    <mergeCell ref="F35:F36"/>
    <mergeCell ref="G35:G36"/>
    <mergeCell ref="I35:I36"/>
    <mergeCell ref="I17:I18"/>
    <mergeCell ref="K17:K18"/>
    <mergeCell ref="B33:B34"/>
    <mergeCell ref="F33:F34"/>
    <mergeCell ref="G33:G34"/>
    <mergeCell ref="I33:I34"/>
    <mergeCell ref="J33:J34"/>
    <mergeCell ref="C33:D34"/>
    <mergeCell ref="B17:B18"/>
    <mergeCell ref="C17:C18"/>
    <mergeCell ref="D17:D18"/>
    <mergeCell ref="E17:E18"/>
    <mergeCell ref="F17:F18"/>
    <mergeCell ref="H17:H18"/>
    <mergeCell ref="BV10:BV11"/>
    <mergeCell ref="BW10:BW11"/>
    <mergeCell ref="BX10:BX11"/>
    <mergeCell ref="B15:B16"/>
    <mergeCell ref="C15:C16"/>
    <mergeCell ref="D15:D16"/>
    <mergeCell ref="E15:E16"/>
    <mergeCell ref="F15:F16"/>
    <mergeCell ref="H15:H16"/>
    <mergeCell ref="I15:I16"/>
    <mergeCell ref="B2:J2"/>
    <mergeCell ref="BJ10:BJ11"/>
    <mergeCell ref="BK10:BK11"/>
    <mergeCell ref="BL10:B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2022-05-04T02:39:29Z</dcterms:created>
  <dcterms:modified xsi:type="dcterms:W3CDTF">2022-05-04T03:11:37Z</dcterms:modified>
</cp:coreProperties>
</file>