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 Droussiotis\Dropbox\File requests\INVESTMENTS FINANCE CREDIT\Chapters\ACTIVE LEARNING\PART IV - COMPANY SPECIFIC ANALYSIS\PROBLEMS\Problem Answers\"/>
    </mc:Choice>
  </mc:AlternateContent>
  <xr:revisionPtr revIDLastSave="0" documentId="13_ncr:1_{87524CF8-F6B1-4E65-949C-B9D09C9E1B48}" xr6:coauthVersionLast="47" xr6:coauthVersionMax="47" xr10:uidLastSave="{00000000-0000-0000-0000-000000000000}"/>
  <bookViews>
    <workbookView xWindow="-110" yWindow="-110" windowWidth="19420" windowHeight="10420" xr2:uid="{03B4DA2C-00DF-44AD-8A0B-995B363DB69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H17" i="1"/>
  <c r="H21" i="1"/>
  <c r="H24" i="1"/>
  <c r="H25" i="1"/>
  <c r="H27" i="1"/>
  <c r="H28" i="1"/>
  <c r="H32" i="1"/>
  <c r="H34" i="1"/>
  <c r="H35" i="1"/>
  <c r="H36" i="1"/>
  <c r="H37" i="1"/>
  <c r="H40" i="1"/>
  <c r="H44" i="1"/>
  <c r="H45" i="1"/>
  <c r="H46" i="1"/>
  <c r="H47" i="1"/>
  <c r="H48" i="1"/>
  <c r="H52" i="1"/>
  <c r="H53" i="1"/>
  <c r="H54" i="1"/>
  <c r="H55" i="1" s="1"/>
  <c r="H59" i="1"/>
  <c r="H60" i="1" s="1"/>
  <c r="H66" i="1"/>
  <c r="H67" i="1"/>
  <c r="G101" i="1" s="1"/>
  <c r="H68" i="1"/>
  <c r="H69" i="1"/>
  <c r="H70" i="1"/>
  <c r="G100" i="1"/>
  <c r="F9" i="1"/>
  <c r="E9" i="1"/>
  <c r="E11" i="1" s="1"/>
  <c r="E13" i="1" s="1"/>
  <c r="E14" i="1" s="1"/>
  <c r="D9" i="1"/>
  <c r="D11" i="1" s="1"/>
  <c r="D13" i="1" s="1"/>
  <c r="D14" i="1" s="1"/>
  <c r="C9" i="1"/>
  <c r="C11" i="1" s="1"/>
  <c r="C13" i="1" s="1"/>
  <c r="C14" i="1" s="1"/>
  <c r="F17" i="1"/>
  <c r="E17" i="1"/>
  <c r="D17" i="1"/>
  <c r="C17" i="1"/>
  <c r="F21" i="1"/>
  <c r="F67" i="1" s="1"/>
  <c r="F75" i="1" s="1"/>
  <c r="E21" i="1"/>
  <c r="E67" i="1" s="1"/>
  <c r="E75" i="1" s="1"/>
  <c r="D21" i="1"/>
  <c r="D67" i="1" s="1"/>
  <c r="D75" i="1" s="1"/>
  <c r="C21" i="1"/>
  <c r="C67" i="1" s="1"/>
  <c r="C75" i="1" s="1"/>
  <c r="F24" i="1"/>
  <c r="E24" i="1"/>
  <c r="D24" i="1"/>
  <c r="C24" i="1"/>
  <c r="F25" i="1"/>
  <c r="E25" i="1"/>
  <c r="D25" i="1"/>
  <c r="C25" i="1"/>
  <c r="F27" i="1"/>
  <c r="E27" i="1"/>
  <c r="D27" i="1"/>
  <c r="C27" i="1"/>
  <c r="F28" i="1"/>
  <c r="E28" i="1"/>
  <c r="D28" i="1"/>
  <c r="C28" i="1"/>
  <c r="F32" i="1"/>
  <c r="E32" i="1"/>
  <c r="D32" i="1"/>
  <c r="C32" i="1"/>
  <c r="F34" i="1"/>
  <c r="E34" i="1"/>
  <c r="D34" i="1"/>
  <c r="C34" i="1"/>
  <c r="F35" i="1"/>
  <c r="E35" i="1"/>
  <c r="D35" i="1"/>
  <c r="C35" i="1"/>
  <c r="F36" i="1"/>
  <c r="E36" i="1"/>
  <c r="D36" i="1"/>
  <c r="C36" i="1"/>
  <c r="F37" i="1"/>
  <c r="E37" i="1"/>
  <c r="D37" i="1"/>
  <c r="C37" i="1"/>
  <c r="F40" i="1"/>
  <c r="E40" i="1"/>
  <c r="D40" i="1"/>
  <c r="C40" i="1"/>
  <c r="F44" i="1"/>
  <c r="E44" i="1"/>
  <c r="D44" i="1"/>
  <c r="C44" i="1"/>
  <c r="F45" i="1"/>
  <c r="E45" i="1"/>
  <c r="D45" i="1"/>
  <c r="C45" i="1"/>
  <c r="F46" i="1"/>
  <c r="E46" i="1"/>
  <c r="D46" i="1"/>
  <c r="C46" i="1"/>
  <c r="F47" i="1"/>
  <c r="E47" i="1"/>
  <c r="D47" i="1"/>
  <c r="C47" i="1"/>
  <c r="F48" i="1"/>
  <c r="E48" i="1"/>
  <c r="D48" i="1"/>
  <c r="C48" i="1"/>
  <c r="F52" i="1"/>
  <c r="E52" i="1"/>
  <c r="D52" i="1"/>
  <c r="C52" i="1"/>
  <c r="F53" i="1"/>
  <c r="E53" i="1"/>
  <c r="D53" i="1"/>
  <c r="C53" i="1"/>
  <c r="F54" i="1"/>
  <c r="E54" i="1"/>
  <c r="D54" i="1"/>
  <c r="C54" i="1"/>
  <c r="F59" i="1"/>
  <c r="F60" i="1" s="1"/>
  <c r="E59" i="1"/>
  <c r="E60" i="1" s="1"/>
  <c r="D59" i="1"/>
  <c r="D60" i="1" s="1"/>
  <c r="C59" i="1"/>
  <c r="C60" i="1" s="1"/>
  <c r="F66" i="1"/>
  <c r="E66" i="1"/>
  <c r="D66" i="1"/>
  <c r="C66" i="1"/>
  <c r="F68" i="1"/>
  <c r="E68" i="1"/>
  <c r="D68" i="1"/>
  <c r="C68" i="1"/>
  <c r="F69" i="1"/>
  <c r="E69" i="1"/>
  <c r="D69" i="1"/>
  <c r="C69" i="1"/>
  <c r="F70" i="1"/>
  <c r="E70" i="1"/>
  <c r="D70" i="1"/>
  <c r="C70" i="1"/>
  <c r="H26" i="1" l="1"/>
  <c r="H33" i="1"/>
  <c r="H75" i="1"/>
  <c r="H11" i="1"/>
  <c r="H13" i="1" s="1"/>
  <c r="H14" i="1" s="1"/>
  <c r="H29" i="1"/>
  <c r="H38" i="1" s="1"/>
  <c r="H39" i="1" s="1"/>
  <c r="H51" i="1"/>
  <c r="H62" i="1"/>
  <c r="H63" i="1" s="1"/>
  <c r="C26" i="1"/>
  <c r="C29" i="1" s="1"/>
  <c r="E26" i="1"/>
  <c r="E55" i="1"/>
  <c r="E62" i="1" s="1"/>
  <c r="E63" i="1" s="1"/>
  <c r="D26" i="1"/>
  <c r="D29" i="1" s="1"/>
  <c r="F33" i="1"/>
  <c r="D55" i="1"/>
  <c r="D62" i="1" s="1"/>
  <c r="D63" i="1" s="1"/>
  <c r="C55" i="1"/>
  <c r="C62" i="1" s="1"/>
  <c r="C63" i="1" s="1"/>
  <c r="F26" i="1"/>
  <c r="F29" i="1" s="1"/>
  <c r="E51" i="1"/>
  <c r="F51" i="1"/>
  <c r="E76" i="1"/>
  <c r="C76" i="1"/>
  <c r="D76" i="1"/>
  <c r="C51" i="1"/>
  <c r="C33" i="1"/>
  <c r="D51" i="1"/>
  <c r="D33" i="1"/>
  <c r="E33" i="1"/>
  <c r="F11" i="1"/>
  <c r="F55" i="1"/>
  <c r="F62" i="1" s="1"/>
  <c r="F63" i="1" s="1"/>
  <c r="H76" i="1" l="1"/>
  <c r="E29" i="1"/>
  <c r="F38" i="1"/>
  <c r="F39" i="1" s="1"/>
  <c r="C38" i="1"/>
  <c r="C39" i="1" s="1"/>
  <c r="D38" i="1"/>
  <c r="D39" i="1" s="1"/>
  <c r="F76" i="1"/>
  <c r="F13" i="1"/>
  <c r="F14" i="1" s="1"/>
  <c r="E38" i="1" l="1"/>
  <c r="E39" i="1" s="1"/>
  <c r="G70" i="1" l="1"/>
  <c r="G69" i="1"/>
  <c r="G68" i="1"/>
  <c r="G66" i="1"/>
  <c r="G59" i="1"/>
  <c r="G60" i="1" s="1"/>
  <c r="G54" i="1"/>
  <c r="G53" i="1"/>
  <c r="G52" i="1"/>
  <c r="G48" i="1"/>
  <c r="G47" i="1"/>
  <c r="G46" i="1"/>
  <c r="G45" i="1"/>
  <c r="G44" i="1"/>
  <c r="G40" i="1"/>
  <c r="G37" i="1"/>
  <c r="G36" i="1"/>
  <c r="G35" i="1"/>
  <c r="G34" i="1"/>
  <c r="G32" i="1"/>
  <c r="G28" i="1"/>
  <c r="G27" i="1"/>
  <c r="G25" i="1"/>
  <c r="G24" i="1"/>
  <c r="G21" i="1"/>
  <c r="G67" i="1" s="1"/>
  <c r="G75" i="1" s="1"/>
  <c r="G17" i="1"/>
  <c r="G26" i="1" l="1"/>
  <c r="G33" i="1"/>
  <c r="G55" i="1"/>
  <c r="G62" i="1" s="1"/>
  <c r="G63" i="1" s="1"/>
  <c r="G9" i="1"/>
  <c r="G51" i="1"/>
  <c r="G29" i="1" l="1"/>
  <c r="G11" i="1"/>
  <c r="G38" i="1" l="1"/>
  <c r="G39" i="1" s="1"/>
  <c r="G13" i="1"/>
  <c r="G14" i="1" s="1"/>
  <c r="G76" i="1"/>
</calcChain>
</file>

<file path=xl/sharedStrings.xml><?xml version="1.0" encoding="utf-8"?>
<sst xmlns="http://schemas.openxmlformats.org/spreadsheetml/2006/main" count="108" uniqueCount="87">
  <si>
    <t>Financial Analysis</t>
  </si>
  <si>
    <t xml:space="preserve">INCOME STATEMENT </t>
  </si>
  <si>
    <t>Dec 31</t>
  </si>
  <si>
    <t>($000's)</t>
  </si>
  <si>
    <t>Total Revenue</t>
  </si>
  <si>
    <t>Cost of Revenue</t>
  </si>
  <si>
    <t>Gross Profit</t>
  </si>
  <si>
    <t>Total Operating Expenses</t>
  </si>
  <si>
    <t>EBIT (Operating Income or Loss)</t>
  </si>
  <si>
    <t>Interest Expense</t>
  </si>
  <si>
    <t>EBT &amp; other Income/Expenses</t>
  </si>
  <si>
    <t>Other Income/Expenses Net</t>
  </si>
  <si>
    <t>EBT</t>
  </si>
  <si>
    <t>Income Tax Expense</t>
  </si>
  <si>
    <t>Net Income</t>
  </si>
  <si>
    <t>BALANACE SHEET STATEMENT</t>
  </si>
  <si>
    <t>Assets</t>
  </si>
  <si>
    <t>Current Assets</t>
  </si>
  <si>
    <t>Cash And Cash Equivalents</t>
  </si>
  <si>
    <t>Other Short Term Investments</t>
  </si>
  <si>
    <t>Total Cash</t>
  </si>
  <si>
    <t>Net Receivables</t>
  </si>
  <si>
    <t>Inventory</t>
  </si>
  <si>
    <t>Total Current Assets</t>
  </si>
  <si>
    <t>Non-current assets</t>
  </si>
  <si>
    <t>Gross property, plant and equipment</t>
  </si>
  <si>
    <t>Accumulated Depreciation</t>
  </si>
  <si>
    <t>Net property, plant and equipment</t>
  </si>
  <si>
    <t>Long Term Investments</t>
  </si>
  <si>
    <t>Goodwill</t>
  </si>
  <si>
    <t>Intangible Assets</t>
  </si>
  <si>
    <t>Other long-term assets</t>
  </si>
  <si>
    <t>Total non-current assets</t>
  </si>
  <si>
    <t>Total Assets</t>
  </si>
  <si>
    <t>Liabilities</t>
  </si>
  <si>
    <t>Current Liabilities</t>
  </si>
  <si>
    <t>Accounts Payable</t>
  </si>
  <si>
    <t>Accrued liabilities</t>
  </si>
  <si>
    <t>Deferred revenues</t>
  </si>
  <si>
    <t>Current Portion of Long Term Debt</t>
  </si>
  <si>
    <t>Total Current Liabilities</t>
  </si>
  <si>
    <t>Non-Current Liabilities</t>
  </si>
  <si>
    <t>Long Term Debt</t>
  </si>
  <si>
    <t>Deferred taxes liabilities</t>
  </si>
  <si>
    <t>Total non-current liabilities</t>
  </si>
  <si>
    <t>Total Liabilities</t>
  </si>
  <si>
    <t>Stockholders' Equity</t>
  </si>
  <si>
    <t>Common Stock</t>
  </si>
  <si>
    <t>Retained Earnings</t>
  </si>
  <si>
    <t>Total stockholders' equity</t>
  </si>
  <si>
    <t xml:space="preserve"> Liabilities &amp; Stockholders Equity</t>
  </si>
  <si>
    <t>Error</t>
  </si>
  <si>
    <t>SUMMARY CASH FLOW ANALYSIS</t>
  </si>
  <si>
    <t xml:space="preserve"> Depreciation</t>
  </si>
  <si>
    <t xml:space="preserve"> Working Capital Activities</t>
  </si>
  <si>
    <t>Capital Expenditure</t>
  </si>
  <si>
    <t>FINANCIAL RATIO ANALYSIS</t>
  </si>
  <si>
    <t>EBITDA ($ 000's)</t>
  </si>
  <si>
    <t>TREND ANALYSIS</t>
  </si>
  <si>
    <t>Revenue Growth</t>
  </si>
  <si>
    <t>LIQUIDITY RATIOS</t>
  </si>
  <si>
    <t>Current Ratio</t>
  </si>
  <si>
    <t>Quick Ratio</t>
  </si>
  <si>
    <t>Accounts Receivable Turnover</t>
  </si>
  <si>
    <t>Accounts Receivable Days</t>
  </si>
  <si>
    <t>SOLVENCY RATIOS</t>
  </si>
  <si>
    <t>EBITDA/ Interest (Coverage Ratio)</t>
  </si>
  <si>
    <t>Total Debt / EBITDA (Leverage Ratio)</t>
  </si>
  <si>
    <t>PROFITABILITY RATIO</t>
  </si>
  <si>
    <t>EBITDA Margin</t>
  </si>
  <si>
    <t>ROA</t>
  </si>
  <si>
    <t>ROE</t>
  </si>
  <si>
    <t>Total Debt / Total Capitalization</t>
  </si>
  <si>
    <t>DEBT CAPACITY RATIO</t>
  </si>
  <si>
    <t>Advanced Rate</t>
  </si>
  <si>
    <t xml:space="preserve">Debt Capacity </t>
  </si>
  <si>
    <t>DEBT CAPACITY BASED ON MAXIMUM LEVERAGE</t>
  </si>
  <si>
    <t>Maximum Leverage Multiple</t>
  </si>
  <si>
    <t>DEBT CAPACITY BASED ON ASSETS</t>
  </si>
  <si>
    <t>Debt Capacity</t>
  </si>
  <si>
    <t xml:space="preserve"> Cash</t>
  </si>
  <si>
    <t xml:space="preserve"> Accounts Receivable</t>
  </si>
  <si>
    <t xml:space="preserve"> Inventories</t>
  </si>
  <si>
    <t>Net P&amp;E</t>
  </si>
  <si>
    <t>aSKOPE Inc.</t>
  </si>
  <si>
    <t>Other Long Term Assets'</t>
  </si>
  <si>
    <t>Student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</si>
</sst>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00"/>
    <numFmt numFmtId="165" formatCode="_(* #,##0_);_(* \(#,##0\);_(* &quot;-&quot;??_);_(@_)"/>
    <numFmt numFmtId="166" formatCode="0.0%"/>
    <numFmt numFmtId="167" formatCode="0.0\x"/>
    <numFmt numFmtId="168" formatCode="#,#00.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Times New Roman"/>
      <family val="1"/>
    </font>
    <font>
      <b/>
      <sz val="9"/>
      <color rgb="FF000000"/>
      <name val="&amp;quot"/>
    </font>
    <font>
      <sz val="9"/>
      <color rgb="FF000000"/>
      <name val="Times New Roman"/>
      <family val="1"/>
    </font>
    <font>
      <sz val="9"/>
      <color rgb="FF000000"/>
      <name val="&amp;quot"/>
    </font>
    <font>
      <sz val="9"/>
      <name val="Arial"/>
      <family val="2"/>
    </font>
    <font>
      <b/>
      <sz val="10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10"/>
      <name val="Calibri"/>
      <family val="2"/>
    </font>
    <font>
      <i/>
      <sz val="8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164" fontId="2" fillId="0" borderId="0" xfId="0" applyNumberFormat="1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164" fontId="4" fillId="0" borderId="0" xfId="0" applyNumberFormat="1" applyFont="1"/>
    <xf numFmtId="164" fontId="5" fillId="2" borderId="0" xfId="0" applyNumberFormat="1" applyFont="1" applyFill="1"/>
    <xf numFmtId="164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/>
    </xf>
    <xf numFmtId="0" fontId="6" fillId="2" borderId="0" xfId="0" applyFont="1" applyFill="1"/>
    <xf numFmtId="164" fontId="7" fillId="3" borderId="0" xfId="0" applyNumberFormat="1" applyFont="1" applyFill="1"/>
    <xf numFmtId="164" fontId="8" fillId="3" borderId="1" xfId="0" quotePrefix="1" applyNumberFormat="1" applyFont="1" applyFill="1" applyBorder="1" applyAlignment="1">
      <alignment horizontal="right"/>
    </xf>
    <xf numFmtId="164" fontId="4" fillId="3" borderId="2" xfId="0" quotePrefix="1" applyNumberFormat="1" applyFont="1" applyFill="1" applyBorder="1" applyAlignment="1">
      <alignment horizontal="left" vertical="center"/>
    </xf>
    <xf numFmtId="1" fontId="7" fillId="3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2" fillId="0" borderId="1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/>
    </xf>
    <xf numFmtId="164" fontId="13" fillId="0" borderId="3" xfId="0" applyNumberFormat="1" applyFont="1" applyBorder="1" applyAlignment="1">
      <alignment horizontal="right"/>
    </xf>
    <xf numFmtId="164" fontId="3" fillId="0" borderId="0" xfId="0" applyNumberFormat="1" applyFont="1"/>
    <xf numFmtId="0" fontId="14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13" fillId="0" borderId="1" xfId="0" applyNumberFormat="1" applyFont="1" applyBorder="1" applyAlignment="1">
      <alignment horizontal="right"/>
    </xf>
    <xf numFmtId="0" fontId="16" fillId="0" borderId="0" xfId="0" applyFont="1" applyAlignment="1">
      <alignment vertical="center"/>
    </xf>
    <xf numFmtId="164" fontId="13" fillId="0" borderId="6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0" fontId="16" fillId="0" borderId="0" xfId="0" applyFont="1"/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right"/>
    </xf>
    <xf numFmtId="164" fontId="8" fillId="3" borderId="1" xfId="0" applyNumberFormat="1" applyFont="1" applyFill="1" applyBorder="1" applyAlignment="1">
      <alignment horizontal="right"/>
    </xf>
    <xf numFmtId="0" fontId="1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right"/>
    </xf>
    <xf numFmtId="0" fontId="20" fillId="0" borderId="0" xfId="0" applyFont="1" applyAlignment="1">
      <alignment horizontal="left" vertical="center"/>
    </xf>
    <xf numFmtId="166" fontId="13" fillId="0" borderId="0" xfId="2" applyNumberFormat="1" applyFont="1" applyFill="1" applyBorder="1" applyAlignment="1">
      <alignment horizontal="right"/>
    </xf>
    <xf numFmtId="167" fontId="13" fillId="0" borderId="0" xfId="0" applyNumberFormat="1" applyFont="1" applyAlignment="1">
      <alignment horizontal="right"/>
    </xf>
    <xf numFmtId="168" fontId="13" fillId="0" borderId="0" xfId="0" applyNumberFormat="1" applyFont="1" applyAlignment="1">
      <alignment horizontal="right"/>
    </xf>
    <xf numFmtId="164" fontId="13" fillId="0" borderId="0" xfId="0" applyNumberFormat="1" applyFont="1"/>
    <xf numFmtId="0" fontId="13" fillId="0" borderId="0" xfId="0" applyFont="1" applyAlignment="1">
      <alignment horizontal="right"/>
    </xf>
    <xf numFmtId="0" fontId="13" fillId="0" borderId="0" xfId="0" applyFont="1"/>
    <xf numFmtId="164" fontId="10" fillId="0" borderId="0" xfId="0" applyNumberFormat="1" applyFont="1" applyFill="1" applyAlignment="1">
      <alignment horizontal="right" vertical="center" wrapText="1"/>
    </xf>
    <xf numFmtId="164" fontId="12" fillId="0" borderId="0" xfId="0" applyNumberFormat="1" applyFont="1" applyFill="1" applyAlignment="1">
      <alignment horizontal="right" vertical="center" wrapText="1"/>
    </xf>
    <xf numFmtId="164" fontId="13" fillId="0" borderId="3" xfId="0" applyNumberFormat="1" applyFont="1" applyFill="1" applyBorder="1" applyAlignment="1">
      <alignment horizontal="right"/>
    </xf>
    <xf numFmtId="164" fontId="12" fillId="0" borderId="4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left" vertical="center"/>
    </xf>
    <xf numFmtId="164" fontId="13" fillId="0" borderId="0" xfId="0" applyNumberFormat="1" applyFont="1" applyFill="1" applyAlignment="1">
      <alignment horizontal="right"/>
    </xf>
    <xf numFmtId="164" fontId="8" fillId="3" borderId="7" xfId="0" applyNumberFormat="1" applyFont="1" applyFill="1" applyBorder="1" applyAlignment="1">
      <alignment horizontal="right"/>
    </xf>
    <xf numFmtId="164" fontId="3" fillId="3" borderId="8" xfId="0" applyNumberFormat="1" applyFont="1" applyFill="1" applyBorder="1" applyAlignment="1">
      <alignment vertical="center"/>
    </xf>
    <xf numFmtId="1" fontId="7" fillId="3" borderId="8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/>
    <xf numFmtId="9" fontId="13" fillId="0" borderId="0" xfId="2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64" fontId="13" fillId="0" borderId="6" xfId="0" applyNumberFormat="1" applyFont="1" applyFill="1" applyBorder="1" applyAlignment="1">
      <alignment horizontal="right"/>
    </xf>
    <xf numFmtId="0" fontId="16" fillId="0" borderId="0" xfId="0" applyFont="1" applyFill="1"/>
    <xf numFmtId="0" fontId="15" fillId="0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vertical="center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/>
    <xf numFmtId="1" fontId="7" fillId="3" borderId="8" xfId="0" applyNumberFormat="1" applyFont="1" applyFill="1" applyBorder="1" applyAlignment="1">
      <alignment horizontal="center" vertical="center"/>
    </xf>
    <xf numFmtId="167" fontId="1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22" fillId="4" borderId="12" xfId="0" applyFont="1" applyFill="1" applyBorder="1" applyAlignment="1">
      <alignment horizontal="left"/>
    </xf>
    <xf numFmtId="0" fontId="23" fillId="4" borderId="13" xfId="0" applyFont="1" applyFill="1" applyBorder="1" applyAlignment="1">
      <alignment horizontal="left"/>
    </xf>
    <xf numFmtId="0" fontId="23" fillId="4" borderId="10" xfId="0" applyFont="1" applyFill="1" applyBorder="1" applyAlignment="1">
      <alignment horizontal="left"/>
    </xf>
    <xf numFmtId="166" fontId="13" fillId="0" borderId="9" xfId="2" applyNumberFormat="1" applyFont="1" applyFill="1" applyBorder="1" applyAlignment="1">
      <alignment horizontal="right"/>
    </xf>
    <xf numFmtId="167" fontId="13" fillId="0" borderId="9" xfId="0" applyNumberFormat="1" applyFont="1" applyBorder="1" applyAlignment="1">
      <alignment horizontal="right"/>
    </xf>
    <xf numFmtId="166" fontId="13" fillId="0" borderId="14" xfId="2" applyNumberFormat="1" applyFont="1" applyFill="1" applyBorder="1" applyAlignment="1">
      <alignment horizontal="right"/>
    </xf>
    <xf numFmtId="165" fontId="4" fillId="4" borderId="11" xfId="1" applyNumberFormat="1" applyFont="1" applyFill="1" applyBorder="1" applyAlignment="1">
      <alignment horizontal="right" vertical="center"/>
    </xf>
    <xf numFmtId="164" fontId="4" fillId="4" borderId="11" xfId="0" applyNumberFormat="1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%20Droussiotis/Dropbox/File%20requests/INVESTMENTS%20FINANCE%20CREDIT/Chapters/ACTIVE%20LEARNING/PART%20IV%20-%20COMPANY%20SPECIFIC%20ANALYSIS/FINAL%20PROJECT/Hyatt_Analysis_Financial_Analysis_Val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 Analysis"/>
      <sheetName val="Valuation Analysis"/>
      <sheetName val="Projections"/>
      <sheetName val="Technical Analysis"/>
      <sheetName val="S&amp;P ETF Yahoo"/>
      <sheetName val="Income Stat Yahoo Input"/>
      <sheetName val="Balance Sheet Yahoo Input"/>
      <sheetName val="Cash Flow Yahoo Input"/>
      <sheetName val="Stock Historical Yahoo"/>
      <sheetName val="Sheet1"/>
    </sheetNames>
    <sheetDataSet>
      <sheetData sheetId="0"/>
      <sheetData sheetId="1"/>
      <sheetData sheetId="2"/>
      <sheetData sheetId="3"/>
      <sheetData sheetId="4"/>
      <sheetData sheetId="5">
        <row r="8">
          <cell r="E8">
            <v>329000000</v>
          </cell>
          <cell r="F8">
            <v>327000000</v>
          </cell>
          <cell r="G8">
            <v>366000000</v>
          </cell>
          <cell r="H8">
            <v>342000000</v>
          </cell>
          <cell r="I8">
            <v>320000000</v>
          </cell>
          <cell r="J8">
            <v>354000000</v>
          </cell>
        </row>
      </sheetData>
      <sheetData sheetId="6">
        <row r="2">
          <cell r="D2">
            <v>8417000000</v>
          </cell>
          <cell r="E2">
            <v>7643000000</v>
          </cell>
          <cell r="F2">
            <v>7672000000</v>
          </cell>
          <cell r="G2">
            <v>7749000000</v>
          </cell>
          <cell r="H2">
            <v>7596000000</v>
          </cell>
          <cell r="I2">
            <v>8143000000</v>
          </cell>
        </row>
        <row r="5">
          <cell r="D5">
            <v>893000000</v>
          </cell>
          <cell r="E5">
            <v>570000000</v>
          </cell>
          <cell r="F5">
            <v>503000000</v>
          </cell>
          <cell r="G5">
            <v>482000000</v>
          </cell>
          <cell r="H5">
            <v>457000000</v>
          </cell>
          <cell r="I5">
            <v>685000000</v>
          </cell>
        </row>
        <row r="6">
          <cell r="D6">
            <v>68000000</v>
          </cell>
          <cell r="E6">
            <v>116000000</v>
          </cell>
          <cell r="F6">
            <v>49000000</v>
          </cell>
          <cell r="G6">
            <v>56000000</v>
          </cell>
          <cell r="H6">
            <v>46000000</v>
          </cell>
          <cell r="I6">
            <v>130000000</v>
          </cell>
        </row>
        <row r="7">
          <cell r="D7">
            <v>421000000</v>
          </cell>
          <cell r="E7">
            <v>427000000</v>
          </cell>
          <cell r="F7">
            <v>350000000</v>
          </cell>
          <cell r="G7">
            <v>304000000</v>
          </cell>
          <cell r="H7">
            <v>298000000</v>
          </cell>
          <cell r="I7">
            <v>274000000</v>
          </cell>
        </row>
        <row r="11">
          <cell r="D11">
            <v>12000000</v>
          </cell>
          <cell r="E11">
            <v>14000000</v>
          </cell>
          <cell r="F11">
            <v>14000000</v>
          </cell>
          <cell r="G11">
            <v>28000000</v>
          </cell>
          <cell r="H11">
            <v>12000000</v>
          </cell>
          <cell r="I11">
            <v>17000000</v>
          </cell>
        </row>
        <row r="19">
          <cell r="D19">
            <v>3949000000</v>
          </cell>
          <cell r="E19">
            <v>3608000000</v>
          </cell>
          <cell r="F19">
            <v>4034000000</v>
          </cell>
          <cell r="G19">
            <v>4270000000</v>
          </cell>
          <cell r="H19">
            <v>4031000000</v>
          </cell>
          <cell r="I19">
            <v>4186000000</v>
          </cell>
        </row>
        <row r="20">
          <cell r="D20">
            <v>6098000000</v>
          </cell>
          <cell r="E20">
            <v>5847000000</v>
          </cell>
          <cell r="F20">
            <v>6332000000</v>
          </cell>
          <cell r="G20">
            <v>6634000000</v>
          </cell>
          <cell r="H20">
            <v>6252000000</v>
          </cell>
          <cell r="I20">
            <v>6208000000</v>
          </cell>
        </row>
        <row r="30">
          <cell r="D30">
            <v>326000000</v>
          </cell>
          <cell r="E30">
            <v>283000000</v>
          </cell>
          <cell r="F30">
            <v>150000000</v>
          </cell>
          <cell r="G30">
            <v>125000000</v>
          </cell>
          <cell r="H30">
            <v>129000000</v>
          </cell>
          <cell r="I30">
            <v>133000000</v>
          </cell>
        </row>
        <row r="31">
          <cell r="D31">
            <v>437000000</v>
          </cell>
          <cell r="E31">
            <v>628000000</v>
          </cell>
          <cell r="F31">
            <v>683000000</v>
          </cell>
          <cell r="G31">
            <v>599000000</v>
          </cell>
          <cell r="H31">
            <v>547000000</v>
          </cell>
          <cell r="I31">
            <v>552000000</v>
          </cell>
        </row>
        <row r="32">
          <cell r="D32">
            <v>843000000</v>
          </cell>
          <cell r="E32">
            <v>735000000</v>
          </cell>
          <cell r="F32">
            <v>211000000</v>
          </cell>
          <cell r="G32">
            <v>186000000</v>
          </cell>
          <cell r="H32">
            <v>327000000</v>
          </cell>
          <cell r="I32">
            <v>334000000</v>
          </cell>
        </row>
        <row r="43">
          <cell r="D43">
            <v>1086000000</v>
          </cell>
          <cell r="E43">
            <v>1061000000</v>
          </cell>
          <cell r="F43">
            <v>966000000</v>
          </cell>
          <cell r="G43">
            <v>924000000</v>
          </cell>
          <cell r="H43">
            <v>1107000000</v>
          </cell>
          <cell r="I43">
            <v>730000000</v>
          </cell>
        </row>
        <row r="46">
          <cell r="D46">
            <v>150000000</v>
          </cell>
          <cell r="E46">
            <v>151000000</v>
          </cell>
          <cell r="F46">
            <v>175000000</v>
          </cell>
          <cell r="G46">
            <v>162000000</v>
          </cell>
          <cell r="H46">
            <v>141000000</v>
          </cell>
          <cell r="I46">
            <v>130000000</v>
          </cell>
        </row>
        <row r="49">
          <cell r="D49">
            <v>304000000</v>
          </cell>
          <cell r="E49">
            <v>361000000</v>
          </cell>
          <cell r="F49">
            <v>635000000</v>
          </cell>
          <cell r="G49">
            <v>514000000</v>
          </cell>
          <cell r="H49">
            <v>516000000</v>
          </cell>
          <cell r="I49">
            <v>468000000</v>
          </cell>
        </row>
        <row r="53">
          <cell r="D53">
            <v>11000000</v>
          </cell>
        </row>
        <row r="56">
          <cell r="D56">
            <v>445000000</v>
          </cell>
          <cell r="E56">
            <v>388000000</v>
          </cell>
        </row>
        <row r="58">
          <cell r="D58">
            <v>3364000000</v>
          </cell>
          <cell r="E58">
            <v>2905000000</v>
          </cell>
          <cell r="F58">
            <v>3175000000</v>
          </cell>
          <cell r="G58">
            <v>2917000000</v>
          </cell>
          <cell r="H58">
            <v>2494000000</v>
          </cell>
          <cell r="I58">
            <v>2782000000</v>
          </cell>
        </row>
        <row r="64">
          <cell r="D64">
            <v>47000000</v>
          </cell>
          <cell r="E64">
            <v>54000000</v>
          </cell>
          <cell r="F64">
            <v>62000000</v>
          </cell>
          <cell r="G64">
            <v>57000000</v>
          </cell>
          <cell r="H64">
            <v>59000000</v>
          </cell>
          <cell r="I64">
            <v>66000000</v>
          </cell>
        </row>
        <row r="65">
          <cell r="D65">
            <v>475000000</v>
          </cell>
          <cell r="E65">
            <v>442000000</v>
          </cell>
          <cell r="F65">
            <v>523000000</v>
          </cell>
          <cell r="G65">
            <v>363000000</v>
          </cell>
          <cell r="H65">
            <v>367000000</v>
          </cell>
          <cell r="I65">
            <v>383000000</v>
          </cell>
        </row>
        <row r="70">
          <cell r="D70">
            <v>3967000000</v>
          </cell>
          <cell r="E70">
            <v>3677000000</v>
          </cell>
          <cell r="F70">
            <v>3531000000</v>
          </cell>
          <cell r="G70">
            <v>3908000000</v>
          </cell>
          <cell r="H70">
            <v>3995000000</v>
          </cell>
          <cell r="I70">
            <v>4631000000</v>
          </cell>
        </row>
      </sheetData>
      <sheetData sheetId="7">
        <row r="21">
          <cell r="E21">
            <v>-8000000</v>
          </cell>
          <cell r="F21">
            <v>-79000000</v>
          </cell>
          <cell r="G21">
            <v>126000000</v>
          </cell>
          <cell r="H21">
            <v>-32000000</v>
          </cell>
          <cell r="I21">
            <v>25000000</v>
          </cell>
          <cell r="J21">
            <v>24000000</v>
          </cell>
        </row>
        <row r="35">
          <cell r="E35">
            <v>-369000000</v>
          </cell>
          <cell r="F35">
            <v>-297000000</v>
          </cell>
          <cell r="G35">
            <v>-298000000</v>
          </cell>
          <cell r="H35">
            <v>-211000000</v>
          </cell>
          <cell r="I35">
            <v>-269000000</v>
          </cell>
          <cell r="J35">
            <v>-253000000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29E80-02F8-46E0-A44C-75F9F7929331}">
  <dimension ref="B1:I151"/>
  <sheetViews>
    <sheetView tabSelected="1" workbookViewId="0">
      <selection activeCell="K114" sqref="K114"/>
    </sheetView>
  </sheetViews>
  <sheetFormatPr defaultColWidth="24.453125" defaultRowHeight="12.5"/>
  <cols>
    <col min="1" max="1" width="3.81640625" style="4" customWidth="1"/>
    <col min="2" max="2" width="45.453125" style="21" customWidth="1"/>
    <col min="3" max="4" width="9" style="4" bestFit="1" customWidth="1"/>
    <col min="5" max="5" width="9" style="3" bestFit="1" customWidth="1"/>
    <col min="6" max="6" width="9" style="2" bestFit="1" customWidth="1"/>
    <col min="7" max="7" width="9" style="2" customWidth="1"/>
    <col min="8" max="8" width="9" style="2" bestFit="1" customWidth="1"/>
    <col min="9" max="9" width="4" style="2" customWidth="1"/>
    <col min="10" max="245" width="24.453125" style="4"/>
    <col min="246" max="246" width="3.81640625" style="4" customWidth="1"/>
    <col min="247" max="247" width="32.26953125" style="4" customWidth="1"/>
    <col min="248" max="251" width="13.90625" style="4" customWidth="1"/>
    <col min="252" max="255" width="7.54296875" style="4" customWidth="1"/>
    <col min="256" max="501" width="24.453125" style="4"/>
    <col min="502" max="502" width="3.81640625" style="4" customWidth="1"/>
    <col min="503" max="503" width="32.26953125" style="4" customWidth="1"/>
    <col min="504" max="507" width="13.90625" style="4" customWidth="1"/>
    <col min="508" max="511" width="7.54296875" style="4" customWidth="1"/>
    <col min="512" max="757" width="24.453125" style="4"/>
    <col min="758" max="758" width="3.81640625" style="4" customWidth="1"/>
    <col min="759" max="759" width="32.26953125" style="4" customWidth="1"/>
    <col min="760" max="763" width="13.90625" style="4" customWidth="1"/>
    <col min="764" max="767" width="7.54296875" style="4" customWidth="1"/>
    <col min="768" max="1013" width="24.453125" style="4"/>
    <col min="1014" max="1014" width="3.81640625" style="4" customWidth="1"/>
    <col min="1015" max="1015" width="32.26953125" style="4" customWidth="1"/>
    <col min="1016" max="1019" width="13.90625" style="4" customWidth="1"/>
    <col min="1020" max="1023" width="7.54296875" style="4" customWidth="1"/>
    <col min="1024" max="1269" width="24.453125" style="4"/>
    <col min="1270" max="1270" width="3.81640625" style="4" customWidth="1"/>
    <col min="1271" max="1271" width="32.26953125" style="4" customWidth="1"/>
    <col min="1272" max="1275" width="13.90625" style="4" customWidth="1"/>
    <col min="1276" max="1279" width="7.54296875" style="4" customWidth="1"/>
    <col min="1280" max="1525" width="24.453125" style="4"/>
    <col min="1526" max="1526" width="3.81640625" style="4" customWidth="1"/>
    <col min="1527" max="1527" width="32.26953125" style="4" customWidth="1"/>
    <col min="1528" max="1531" width="13.90625" style="4" customWidth="1"/>
    <col min="1532" max="1535" width="7.54296875" style="4" customWidth="1"/>
    <col min="1536" max="1781" width="24.453125" style="4"/>
    <col min="1782" max="1782" width="3.81640625" style="4" customWidth="1"/>
    <col min="1783" max="1783" width="32.26953125" style="4" customWidth="1"/>
    <col min="1784" max="1787" width="13.90625" style="4" customWidth="1"/>
    <col min="1788" max="1791" width="7.54296875" style="4" customWidth="1"/>
    <col min="1792" max="2037" width="24.453125" style="4"/>
    <col min="2038" max="2038" width="3.81640625" style="4" customWidth="1"/>
    <col min="2039" max="2039" width="32.26953125" style="4" customWidth="1"/>
    <col min="2040" max="2043" width="13.90625" style="4" customWidth="1"/>
    <col min="2044" max="2047" width="7.54296875" style="4" customWidth="1"/>
    <col min="2048" max="2293" width="24.453125" style="4"/>
    <col min="2294" max="2294" width="3.81640625" style="4" customWidth="1"/>
    <col min="2295" max="2295" width="32.26953125" style="4" customWidth="1"/>
    <col min="2296" max="2299" width="13.90625" style="4" customWidth="1"/>
    <col min="2300" max="2303" width="7.54296875" style="4" customWidth="1"/>
    <col min="2304" max="2549" width="24.453125" style="4"/>
    <col min="2550" max="2550" width="3.81640625" style="4" customWidth="1"/>
    <col min="2551" max="2551" width="32.26953125" style="4" customWidth="1"/>
    <col min="2552" max="2555" width="13.90625" style="4" customWidth="1"/>
    <col min="2556" max="2559" width="7.54296875" style="4" customWidth="1"/>
    <col min="2560" max="2805" width="24.453125" style="4"/>
    <col min="2806" max="2806" width="3.81640625" style="4" customWidth="1"/>
    <col min="2807" max="2807" width="32.26953125" style="4" customWidth="1"/>
    <col min="2808" max="2811" width="13.90625" style="4" customWidth="1"/>
    <col min="2812" max="2815" width="7.54296875" style="4" customWidth="1"/>
    <col min="2816" max="3061" width="24.453125" style="4"/>
    <col min="3062" max="3062" width="3.81640625" style="4" customWidth="1"/>
    <col min="3063" max="3063" width="32.26953125" style="4" customWidth="1"/>
    <col min="3064" max="3067" width="13.90625" style="4" customWidth="1"/>
    <col min="3068" max="3071" width="7.54296875" style="4" customWidth="1"/>
    <col min="3072" max="3317" width="24.453125" style="4"/>
    <col min="3318" max="3318" width="3.81640625" style="4" customWidth="1"/>
    <col min="3319" max="3319" width="32.26953125" style="4" customWidth="1"/>
    <col min="3320" max="3323" width="13.90625" style="4" customWidth="1"/>
    <col min="3324" max="3327" width="7.54296875" style="4" customWidth="1"/>
    <col min="3328" max="3573" width="24.453125" style="4"/>
    <col min="3574" max="3574" width="3.81640625" style="4" customWidth="1"/>
    <col min="3575" max="3575" width="32.26953125" style="4" customWidth="1"/>
    <col min="3576" max="3579" width="13.90625" style="4" customWidth="1"/>
    <col min="3580" max="3583" width="7.54296875" style="4" customWidth="1"/>
    <col min="3584" max="3829" width="24.453125" style="4"/>
    <col min="3830" max="3830" width="3.81640625" style="4" customWidth="1"/>
    <col min="3831" max="3831" width="32.26953125" style="4" customWidth="1"/>
    <col min="3832" max="3835" width="13.90625" style="4" customWidth="1"/>
    <col min="3836" max="3839" width="7.54296875" style="4" customWidth="1"/>
    <col min="3840" max="4085" width="24.453125" style="4"/>
    <col min="4086" max="4086" width="3.81640625" style="4" customWidth="1"/>
    <col min="4087" max="4087" width="32.26953125" style="4" customWidth="1"/>
    <col min="4088" max="4091" width="13.90625" style="4" customWidth="1"/>
    <col min="4092" max="4095" width="7.54296875" style="4" customWidth="1"/>
    <col min="4096" max="4341" width="24.453125" style="4"/>
    <col min="4342" max="4342" width="3.81640625" style="4" customWidth="1"/>
    <col min="4343" max="4343" width="32.26953125" style="4" customWidth="1"/>
    <col min="4344" max="4347" width="13.90625" style="4" customWidth="1"/>
    <col min="4348" max="4351" width="7.54296875" style="4" customWidth="1"/>
    <col min="4352" max="4597" width="24.453125" style="4"/>
    <col min="4598" max="4598" width="3.81640625" style="4" customWidth="1"/>
    <col min="4599" max="4599" width="32.26953125" style="4" customWidth="1"/>
    <col min="4600" max="4603" width="13.90625" style="4" customWidth="1"/>
    <col min="4604" max="4607" width="7.54296875" style="4" customWidth="1"/>
    <col min="4608" max="4853" width="24.453125" style="4"/>
    <col min="4854" max="4854" width="3.81640625" style="4" customWidth="1"/>
    <col min="4855" max="4855" width="32.26953125" style="4" customWidth="1"/>
    <col min="4856" max="4859" width="13.90625" style="4" customWidth="1"/>
    <col min="4860" max="4863" width="7.54296875" style="4" customWidth="1"/>
    <col min="4864" max="5109" width="24.453125" style="4"/>
    <col min="5110" max="5110" width="3.81640625" style="4" customWidth="1"/>
    <col min="5111" max="5111" width="32.26953125" style="4" customWidth="1"/>
    <col min="5112" max="5115" width="13.90625" style="4" customWidth="1"/>
    <col min="5116" max="5119" width="7.54296875" style="4" customWidth="1"/>
    <col min="5120" max="5365" width="24.453125" style="4"/>
    <col min="5366" max="5366" width="3.81640625" style="4" customWidth="1"/>
    <col min="5367" max="5367" width="32.26953125" style="4" customWidth="1"/>
    <col min="5368" max="5371" width="13.90625" style="4" customWidth="1"/>
    <col min="5372" max="5375" width="7.54296875" style="4" customWidth="1"/>
    <col min="5376" max="5621" width="24.453125" style="4"/>
    <col min="5622" max="5622" width="3.81640625" style="4" customWidth="1"/>
    <col min="5623" max="5623" width="32.26953125" style="4" customWidth="1"/>
    <col min="5624" max="5627" width="13.90625" style="4" customWidth="1"/>
    <col min="5628" max="5631" width="7.54296875" style="4" customWidth="1"/>
    <col min="5632" max="5877" width="24.453125" style="4"/>
    <col min="5878" max="5878" width="3.81640625" style="4" customWidth="1"/>
    <col min="5879" max="5879" width="32.26953125" style="4" customWidth="1"/>
    <col min="5880" max="5883" width="13.90625" style="4" customWidth="1"/>
    <col min="5884" max="5887" width="7.54296875" style="4" customWidth="1"/>
    <col min="5888" max="6133" width="24.453125" style="4"/>
    <col min="6134" max="6134" width="3.81640625" style="4" customWidth="1"/>
    <col min="6135" max="6135" width="32.26953125" style="4" customWidth="1"/>
    <col min="6136" max="6139" width="13.90625" style="4" customWidth="1"/>
    <col min="6140" max="6143" width="7.54296875" style="4" customWidth="1"/>
    <col min="6144" max="6389" width="24.453125" style="4"/>
    <col min="6390" max="6390" width="3.81640625" style="4" customWidth="1"/>
    <col min="6391" max="6391" width="32.26953125" style="4" customWidth="1"/>
    <col min="6392" max="6395" width="13.90625" style="4" customWidth="1"/>
    <col min="6396" max="6399" width="7.54296875" style="4" customWidth="1"/>
    <col min="6400" max="6645" width="24.453125" style="4"/>
    <col min="6646" max="6646" width="3.81640625" style="4" customWidth="1"/>
    <col min="6647" max="6647" width="32.26953125" style="4" customWidth="1"/>
    <col min="6648" max="6651" width="13.90625" style="4" customWidth="1"/>
    <col min="6652" max="6655" width="7.54296875" style="4" customWidth="1"/>
    <col min="6656" max="6901" width="24.453125" style="4"/>
    <col min="6902" max="6902" width="3.81640625" style="4" customWidth="1"/>
    <col min="6903" max="6903" width="32.26953125" style="4" customWidth="1"/>
    <col min="6904" max="6907" width="13.90625" style="4" customWidth="1"/>
    <col min="6908" max="6911" width="7.54296875" style="4" customWidth="1"/>
    <col min="6912" max="7157" width="24.453125" style="4"/>
    <col min="7158" max="7158" width="3.81640625" style="4" customWidth="1"/>
    <col min="7159" max="7159" width="32.26953125" style="4" customWidth="1"/>
    <col min="7160" max="7163" width="13.90625" style="4" customWidth="1"/>
    <col min="7164" max="7167" width="7.54296875" style="4" customWidth="1"/>
    <col min="7168" max="7413" width="24.453125" style="4"/>
    <col min="7414" max="7414" width="3.81640625" style="4" customWidth="1"/>
    <col min="7415" max="7415" width="32.26953125" style="4" customWidth="1"/>
    <col min="7416" max="7419" width="13.90625" style="4" customWidth="1"/>
    <col min="7420" max="7423" width="7.54296875" style="4" customWidth="1"/>
    <col min="7424" max="7669" width="24.453125" style="4"/>
    <col min="7670" max="7670" width="3.81640625" style="4" customWidth="1"/>
    <col min="7671" max="7671" width="32.26953125" style="4" customWidth="1"/>
    <col min="7672" max="7675" width="13.90625" style="4" customWidth="1"/>
    <col min="7676" max="7679" width="7.54296875" style="4" customWidth="1"/>
    <col min="7680" max="7925" width="24.453125" style="4"/>
    <col min="7926" max="7926" width="3.81640625" style="4" customWidth="1"/>
    <col min="7927" max="7927" width="32.26953125" style="4" customWidth="1"/>
    <col min="7928" max="7931" width="13.90625" style="4" customWidth="1"/>
    <col min="7932" max="7935" width="7.54296875" style="4" customWidth="1"/>
    <col min="7936" max="8181" width="24.453125" style="4"/>
    <col min="8182" max="8182" width="3.81640625" style="4" customWidth="1"/>
    <col min="8183" max="8183" width="32.26953125" style="4" customWidth="1"/>
    <col min="8184" max="8187" width="13.90625" style="4" customWidth="1"/>
    <col min="8188" max="8191" width="7.54296875" style="4" customWidth="1"/>
    <col min="8192" max="8437" width="24.453125" style="4"/>
    <col min="8438" max="8438" width="3.81640625" style="4" customWidth="1"/>
    <col min="8439" max="8439" width="32.26953125" style="4" customWidth="1"/>
    <col min="8440" max="8443" width="13.90625" style="4" customWidth="1"/>
    <col min="8444" max="8447" width="7.54296875" style="4" customWidth="1"/>
    <col min="8448" max="8693" width="24.453125" style="4"/>
    <col min="8694" max="8694" width="3.81640625" style="4" customWidth="1"/>
    <col min="8695" max="8695" width="32.26953125" style="4" customWidth="1"/>
    <col min="8696" max="8699" width="13.90625" style="4" customWidth="1"/>
    <col min="8700" max="8703" width="7.54296875" style="4" customWidth="1"/>
    <col min="8704" max="8949" width="24.453125" style="4"/>
    <col min="8950" max="8950" width="3.81640625" style="4" customWidth="1"/>
    <col min="8951" max="8951" width="32.26953125" style="4" customWidth="1"/>
    <col min="8952" max="8955" width="13.90625" style="4" customWidth="1"/>
    <col min="8956" max="8959" width="7.54296875" style="4" customWidth="1"/>
    <col min="8960" max="9205" width="24.453125" style="4"/>
    <col min="9206" max="9206" width="3.81640625" style="4" customWidth="1"/>
    <col min="9207" max="9207" width="32.26953125" style="4" customWidth="1"/>
    <col min="9208" max="9211" width="13.90625" style="4" customWidth="1"/>
    <col min="9212" max="9215" width="7.54296875" style="4" customWidth="1"/>
    <col min="9216" max="9461" width="24.453125" style="4"/>
    <col min="9462" max="9462" width="3.81640625" style="4" customWidth="1"/>
    <col min="9463" max="9463" width="32.26953125" style="4" customWidth="1"/>
    <col min="9464" max="9467" width="13.90625" style="4" customWidth="1"/>
    <col min="9468" max="9471" width="7.54296875" style="4" customWidth="1"/>
    <col min="9472" max="9717" width="24.453125" style="4"/>
    <col min="9718" max="9718" width="3.81640625" style="4" customWidth="1"/>
    <col min="9719" max="9719" width="32.26953125" style="4" customWidth="1"/>
    <col min="9720" max="9723" width="13.90625" style="4" customWidth="1"/>
    <col min="9724" max="9727" width="7.54296875" style="4" customWidth="1"/>
    <col min="9728" max="9973" width="24.453125" style="4"/>
    <col min="9974" max="9974" width="3.81640625" style="4" customWidth="1"/>
    <col min="9975" max="9975" width="32.26953125" style="4" customWidth="1"/>
    <col min="9976" max="9979" width="13.90625" style="4" customWidth="1"/>
    <col min="9980" max="9983" width="7.54296875" style="4" customWidth="1"/>
    <col min="9984" max="10229" width="24.453125" style="4"/>
    <col min="10230" max="10230" width="3.81640625" style="4" customWidth="1"/>
    <col min="10231" max="10231" width="32.26953125" style="4" customWidth="1"/>
    <col min="10232" max="10235" width="13.90625" style="4" customWidth="1"/>
    <col min="10236" max="10239" width="7.54296875" style="4" customWidth="1"/>
    <col min="10240" max="10485" width="24.453125" style="4"/>
    <col min="10486" max="10486" width="3.81640625" style="4" customWidth="1"/>
    <col min="10487" max="10487" width="32.26953125" style="4" customWidth="1"/>
    <col min="10488" max="10491" width="13.90625" style="4" customWidth="1"/>
    <col min="10492" max="10495" width="7.54296875" style="4" customWidth="1"/>
    <col min="10496" max="10741" width="24.453125" style="4"/>
    <col min="10742" max="10742" width="3.81640625" style="4" customWidth="1"/>
    <col min="10743" max="10743" width="32.26953125" style="4" customWidth="1"/>
    <col min="10744" max="10747" width="13.90625" style="4" customWidth="1"/>
    <col min="10748" max="10751" width="7.54296875" style="4" customWidth="1"/>
    <col min="10752" max="10997" width="24.453125" style="4"/>
    <col min="10998" max="10998" width="3.81640625" style="4" customWidth="1"/>
    <col min="10999" max="10999" width="32.26953125" style="4" customWidth="1"/>
    <col min="11000" max="11003" width="13.90625" style="4" customWidth="1"/>
    <col min="11004" max="11007" width="7.54296875" style="4" customWidth="1"/>
    <col min="11008" max="11253" width="24.453125" style="4"/>
    <col min="11254" max="11254" width="3.81640625" style="4" customWidth="1"/>
    <col min="11255" max="11255" width="32.26953125" style="4" customWidth="1"/>
    <col min="11256" max="11259" width="13.90625" style="4" customWidth="1"/>
    <col min="11260" max="11263" width="7.54296875" style="4" customWidth="1"/>
    <col min="11264" max="11509" width="24.453125" style="4"/>
    <col min="11510" max="11510" width="3.81640625" style="4" customWidth="1"/>
    <col min="11511" max="11511" width="32.26953125" style="4" customWidth="1"/>
    <col min="11512" max="11515" width="13.90625" style="4" customWidth="1"/>
    <col min="11516" max="11519" width="7.54296875" style="4" customWidth="1"/>
    <col min="11520" max="11765" width="24.453125" style="4"/>
    <col min="11766" max="11766" width="3.81640625" style="4" customWidth="1"/>
    <col min="11767" max="11767" width="32.26953125" style="4" customWidth="1"/>
    <col min="11768" max="11771" width="13.90625" style="4" customWidth="1"/>
    <col min="11772" max="11775" width="7.54296875" style="4" customWidth="1"/>
    <col min="11776" max="12021" width="24.453125" style="4"/>
    <col min="12022" max="12022" width="3.81640625" style="4" customWidth="1"/>
    <col min="12023" max="12023" width="32.26953125" style="4" customWidth="1"/>
    <col min="12024" max="12027" width="13.90625" style="4" customWidth="1"/>
    <col min="12028" max="12031" width="7.54296875" style="4" customWidth="1"/>
    <col min="12032" max="12277" width="24.453125" style="4"/>
    <col min="12278" max="12278" width="3.81640625" style="4" customWidth="1"/>
    <col min="12279" max="12279" width="32.26953125" style="4" customWidth="1"/>
    <col min="12280" max="12283" width="13.90625" style="4" customWidth="1"/>
    <col min="12284" max="12287" width="7.54296875" style="4" customWidth="1"/>
    <col min="12288" max="12533" width="24.453125" style="4"/>
    <col min="12534" max="12534" width="3.81640625" style="4" customWidth="1"/>
    <col min="12535" max="12535" width="32.26953125" style="4" customWidth="1"/>
    <col min="12536" max="12539" width="13.90625" style="4" customWidth="1"/>
    <col min="12540" max="12543" width="7.54296875" style="4" customWidth="1"/>
    <col min="12544" max="12789" width="24.453125" style="4"/>
    <col min="12790" max="12790" width="3.81640625" style="4" customWidth="1"/>
    <col min="12791" max="12791" width="32.26953125" style="4" customWidth="1"/>
    <col min="12792" max="12795" width="13.90625" style="4" customWidth="1"/>
    <col min="12796" max="12799" width="7.54296875" style="4" customWidth="1"/>
    <col min="12800" max="13045" width="24.453125" style="4"/>
    <col min="13046" max="13046" width="3.81640625" style="4" customWidth="1"/>
    <col min="13047" max="13047" width="32.26953125" style="4" customWidth="1"/>
    <col min="13048" max="13051" width="13.90625" style="4" customWidth="1"/>
    <col min="13052" max="13055" width="7.54296875" style="4" customWidth="1"/>
    <col min="13056" max="13301" width="24.453125" style="4"/>
    <col min="13302" max="13302" width="3.81640625" style="4" customWidth="1"/>
    <col min="13303" max="13303" width="32.26953125" style="4" customWidth="1"/>
    <col min="13304" max="13307" width="13.90625" style="4" customWidth="1"/>
    <col min="13308" max="13311" width="7.54296875" style="4" customWidth="1"/>
    <col min="13312" max="13557" width="24.453125" style="4"/>
    <col min="13558" max="13558" width="3.81640625" style="4" customWidth="1"/>
    <col min="13559" max="13559" width="32.26953125" style="4" customWidth="1"/>
    <col min="13560" max="13563" width="13.90625" style="4" customWidth="1"/>
    <col min="13564" max="13567" width="7.54296875" style="4" customWidth="1"/>
    <col min="13568" max="13813" width="24.453125" style="4"/>
    <col min="13814" max="13814" width="3.81640625" style="4" customWidth="1"/>
    <col min="13815" max="13815" width="32.26953125" style="4" customWidth="1"/>
    <col min="13816" max="13819" width="13.90625" style="4" customWidth="1"/>
    <col min="13820" max="13823" width="7.54296875" style="4" customWidth="1"/>
    <col min="13824" max="14069" width="24.453125" style="4"/>
    <col min="14070" max="14070" width="3.81640625" style="4" customWidth="1"/>
    <col min="14071" max="14071" width="32.26953125" style="4" customWidth="1"/>
    <col min="14072" max="14075" width="13.90625" style="4" customWidth="1"/>
    <col min="14076" max="14079" width="7.54296875" style="4" customWidth="1"/>
    <col min="14080" max="14325" width="24.453125" style="4"/>
    <col min="14326" max="14326" width="3.81640625" style="4" customWidth="1"/>
    <col min="14327" max="14327" width="32.26953125" style="4" customWidth="1"/>
    <col min="14328" max="14331" width="13.90625" style="4" customWidth="1"/>
    <col min="14332" max="14335" width="7.54296875" style="4" customWidth="1"/>
    <col min="14336" max="14581" width="24.453125" style="4"/>
    <col min="14582" max="14582" width="3.81640625" style="4" customWidth="1"/>
    <col min="14583" max="14583" width="32.26953125" style="4" customWidth="1"/>
    <col min="14584" max="14587" width="13.90625" style="4" customWidth="1"/>
    <col min="14588" max="14591" width="7.54296875" style="4" customWidth="1"/>
    <col min="14592" max="14837" width="24.453125" style="4"/>
    <col min="14838" max="14838" width="3.81640625" style="4" customWidth="1"/>
    <col min="14839" max="14839" width="32.26953125" style="4" customWidth="1"/>
    <col min="14840" max="14843" width="13.90625" style="4" customWidth="1"/>
    <col min="14844" max="14847" width="7.54296875" style="4" customWidth="1"/>
    <col min="14848" max="15093" width="24.453125" style="4"/>
    <col min="15094" max="15094" width="3.81640625" style="4" customWidth="1"/>
    <col min="15095" max="15095" width="32.26953125" style="4" customWidth="1"/>
    <col min="15096" max="15099" width="13.90625" style="4" customWidth="1"/>
    <col min="15100" max="15103" width="7.54296875" style="4" customWidth="1"/>
    <col min="15104" max="15349" width="24.453125" style="4"/>
    <col min="15350" max="15350" width="3.81640625" style="4" customWidth="1"/>
    <col min="15351" max="15351" width="32.26953125" style="4" customWidth="1"/>
    <col min="15352" max="15355" width="13.90625" style="4" customWidth="1"/>
    <col min="15356" max="15359" width="7.54296875" style="4" customWidth="1"/>
    <col min="15360" max="15605" width="24.453125" style="4"/>
    <col min="15606" max="15606" width="3.81640625" style="4" customWidth="1"/>
    <col min="15607" max="15607" width="32.26953125" style="4" customWidth="1"/>
    <col min="15608" max="15611" width="13.90625" style="4" customWidth="1"/>
    <col min="15612" max="15615" width="7.54296875" style="4" customWidth="1"/>
    <col min="15616" max="15861" width="24.453125" style="4"/>
    <col min="15862" max="15862" width="3.81640625" style="4" customWidth="1"/>
    <col min="15863" max="15863" width="32.26953125" style="4" customWidth="1"/>
    <col min="15864" max="15867" width="13.90625" style="4" customWidth="1"/>
    <col min="15868" max="15871" width="7.54296875" style="4" customWidth="1"/>
    <col min="15872" max="16117" width="24.453125" style="4"/>
    <col min="16118" max="16118" width="3.81640625" style="4" customWidth="1"/>
    <col min="16119" max="16119" width="32.26953125" style="4" customWidth="1"/>
    <col min="16120" max="16123" width="13.90625" style="4" customWidth="1"/>
    <col min="16124" max="16127" width="7.54296875" style="4" customWidth="1"/>
    <col min="16128" max="16384" width="24.453125" style="4"/>
  </cols>
  <sheetData>
    <row r="1" spans="2:9" ht="19.399999999999999" customHeight="1" thickBot="1">
      <c r="B1" s="1" t="s">
        <v>84</v>
      </c>
      <c r="D1" s="67" t="s">
        <v>86</v>
      </c>
      <c r="E1" s="68"/>
      <c r="F1" s="69"/>
      <c r="G1" s="69"/>
      <c r="H1" s="70"/>
    </row>
    <row r="2" spans="2:9" ht="10.75" customHeight="1">
      <c r="B2" s="5" t="s">
        <v>0</v>
      </c>
    </row>
    <row r="3" spans="2:9" ht="10.75" customHeight="1">
      <c r="B3" s="5"/>
    </row>
    <row r="4" spans="2:9" ht="30" customHeight="1">
      <c r="B4" s="6" t="s">
        <v>1</v>
      </c>
      <c r="C4" s="9"/>
      <c r="D4" s="9"/>
      <c r="E4" s="8"/>
      <c r="F4" s="7"/>
      <c r="G4" s="7"/>
      <c r="H4" s="7"/>
    </row>
    <row r="5" spans="2:9" ht="19.75" customHeight="1">
      <c r="B5" s="10"/>
      <c r="C5" s="11" t="s">
        <v>2</v>
      </c>
      <c r="D5" s="11" t="s">
        <v>2</v>
      </c>
      <c r="E5" s="11" t="s">
        <v>2</v>
      </c>
      <c r="F5" s="11" t="s">
        <v>2</v>
      </c>
      <c r="G5" s="11" t="s">
        <v>2</v>
      </c>
      <c r="H5" s="11" t="s">
        <v>2</v>
      </c>
    </row>
    <row r="6" spans="2:9" s="14" customFormat="1" ht="15" customHeight="1" thickBot="1">
      <c r="B6" s="12" t="s">
        <v>3</v>
      </c>
      <c r="C6" s="13">
        <v>2016</v>
      </c>
      <c r="D6" s="13">
        <v>2017</v>
      </c>
      <c r="E6" s="13">
        <v>2018</v>
      </c>
      <c r="F6" s="13">
        <v>2019</v>
      </c>
      <c r="G6" s="13">
        <v>2020</v>
      </c>
      <c r="H6" s="13">
        <v>2021</v>
      </c>
      <c r="I6" s="2"/>
    </row>
    <row r="7" spans="2:9" ht="14.5" customHeight="1">
      <c r="B7" s="15" t="s">
        <v>4</v>
      </c>
      <c r="C7" s="46">
        <v>4415000</v>
      </c>
      <c r="D7" s="46">
        <v>4328000</v>
      </c>
      <c r="E7" s="46">
        <v>4429000</v>
      </c>
      <c r="F7" s="46">
        <v>4685000</v>
      </c>
      <c r="G7" s="46">
        <v>4454000</v>
      </c>
      <c r="H7" s="46">
        <v>5020000</v>
      </c>
    </row>
    <row r="8" spans="2:9" ht="14.5" customHeight="1">
      <c r="B8" s="16" t="s">
        <v>5</v>
      </c>
      <c r="C8" s="47">
        <v>3433000</v>
      </c>
      <c r="D8" s="47">
        <v>3377000</v>
      </c>
      <c r="E8" s="47">
        <v>3473000</v>
      </c>
      <c r="F8" s="47">
        <v>3638000</v>
      </c>
      <c r="G8" s="47">
        <v>3475000</v>
      </c>
      <c r="H8" s="47">
        <v>4077000</v>
      </c>
    </row>
    <row r="9" spans="2:9" ht="14.5" customHeight="1" thickBot="1">
      <c r="B9" s="16" t="s">
        <v>6</v>
      </c>
      <c r="C9" s="48">
        <f>+C7-C8</f>
        <v>982000</v>
      </c>
      <c r="D9" s="48">
        <f>+D7-D8</f>
        <v>951000</v>
      </c>
      <c r="E9" s="48">
        <f>+E7-E8</f>
        <v>956000</v>
      </c>
      <c r="F9" s="48">
        <f>+F7-F8</f>
        <v>1047000</v>
      </c>
      <c r="G9" s="48">
        <f>+G7-G8</f>
        <v>979000</v>
      </c>
      <c r="H9" s="48">
        <f t="shared" ref="H9" si="0">+H7-H8</f>
        <v>943000</v>
      </c>
    </row>
    <row r="10" spans="2:9" ht="14.5" customHeight="1" thickTop="1">
      <c r="B10" s="15" t="s">
        <v>7</v>
      </c>
      <c r="C10" s="49">
        <v>703000</v>
      </c>
      <c r="D10" s="49">
        <v>628000</v>
      </c>
      <c r="E10" s="49">
        <v>657000</v>
      </c>
      <c r="F10" s="49">
        <v>745000</v>
      </c>
      <c r="G10" s="49">
        <v>647000</v>
      </c>
      <c r="H10" s="49">
        <v>746000</v>
      </c>
    </row>
    <row r="11" spans="2:9" ht="14.5" customHeight="1">
      <c r="B11" s="15" t="s">
        <v>8</v>
      </c>
      <c r="C11" s="47">
        <f>+C9-C10</f>
        <v>279000</v>
      </c>
      <c r="D11" s="47">
        <f>+D9-D10</f>
        <v>323000</v>
      </c>
      <c r="E11" s="47">
        <f>+E9-E10</f>
        <v>299000</v>
      </c>
      <c r="F11" s="47">
        <f>+F9-F10</f>
        <v>302000</v>
      </c>
      <c r="G11" s="47">
        <f>+G9-G10</f>
        <v>332000</v>
      </c>
      <c r="H11" s="47">
        <f t="shared" ref="H11" si="1">+H9-H10</f>
        <v>197000</v>
      </c>
    </row>
    <row r="12" spans="2:9" ht="14.5" customHeight="1">
      <c r="B12" s="16" t="s">
        <v>9</v>
      </c>
      <c r="C12" s="50">
        <v>71000</v>
      </c>
      <c r="D12" s="50">
        <v>68000</v>
      </c>
      <c r="E12" s="50">
        <v>76000</v>
      </c>
      <c r="F12" s="50">
        <v>80000</v>
      </c>
      <c r="G12" s="50">
        <v>76000</v>
      </c>
      <c r="H12" s="50">
        <v>75000</v>
      </c>
    </row>
    <row r="13" spans="2:9" ht="14.5" customHeight="1">
      <c r="B13" s="16" t="s">
        <v>10</v>
      </c>
      <c r="C13" s="47">
        <f>+C11-C12</f>
        <v>208000</v>
      </c>
      <c r="D13" s="47">
        <f>+D11-D12</f>
        <v>255000</v>
      </c>
      <c r="E13" s="47">
        <f>+E11-E12</f>
        <v>223000</v>
      </c>
      <c r="F13" s="47">
        <f>+F11-F12</f>
        <v>222000</v>
      </c>
      <c r="G13" s="47">
        <f>+G11-G12</f>
        <v>256000</v>
      </c>
      <c r="H13" s="47">
        <f t="shared" ref="H13" si="2">+H11-H12</f>
        <v>122000</v>
      </c>
    </row>
    <row r="14" spans="2:9" ht="14.5" customHeight="1">
      <c r="B14" s="16" t="s">
        <v>11</v>
      </c>
      <c r="C14" s="17">
        <f>-(C15-C13)</f>
        <v>-317000</v>
      </c>
      <c r="D14" s="17">
        <f>-(D15-D13)</f>
        <v>61000</v>
      </c>
      <c r="E14" s="17">
        <f>-(E15-E13)</f>
        <v>-66000</v>
      </c>
      <c r="F14" s="17">
        <f>-(F15-F13)</f>
        <v>-351000</v>
      </c>
      <c r="G14" s="17">
        <f>-(G15-G13)</f>
        <v>-695000</v>
      </c>
      <c r="H14" s="17">
        <f t="shared" ref="H14" si="3">-(H15-H13)</f>
        <v>-884000</v>
      </c>
    </row>
    <row r="15" spans="2:9" ht="14.5" customHeight="1">
      <c r="B15" s="16" t="s">
        <v>12</v>
      </c>
      <c r="C15" s="19">
        <v>525000</v>
      </c>
      <c r="D15" s="19">
        <v>194000</v>
      </c>
      <c r="E15" s="19">
        <v>289000</v>
      </c>
      <c r="F15" s="19">
        <v>573000</v>
      </c>
      <c r="G15" s="19">
        <v>951000</v>
      </c>
      <c r="H15" s="19">
        <v>1006000</v>
      </c>
    </row>
    <row r="16" spans="2:9" ht="14.5" customHeight="1">
      <c r="B16" s="16" t="s">
        <v>13</v>
      </c>
      <c r="C16" s="18">
        <v>179000</v>
      </c>
      <c r="D16" s="18">
        <v>70000</v>
      </c>
      <c r="E16" s="18">
        <v>85000</v>
      </c>
      <c r="F16" s="18">
        <v>323000</v>
      </c>
      <c r="G16" s="18">
        <v>182000</v>
      </c>
      <c r="H16" s="18">
        <v>240000</v>
      </c>
    </row>
    <row r="17" spans="2:9" ht="14.5" customHeight="1" thickBot="1">
      <c r="B17" s="15" t="s">
        <v>14</v>
      </c>
      <c r="C17" s="20">
        <f>+C15-C16</f>
        <v>346000</v>
      </c>
      <c r="D17" s="20">
        <f>+D15-D16</f>
        <v>124000</v>
      </c>
      <c r="E17" s="20">
        <f>+E15-E16</f>
        <v>204000</v>
      </c>
      <c r="F17" s="20">
        <f>+F15-F16</f>
        <v>250000</v>
      </c>
      <c r="G17" s="20">
        <f>+G15-G16</f>
        <v>769000</v>
      </c>
      <c r="H17" s="20">
        <f t="shared" ref="H17" si="4">+H15-H16</f>
        <v>766000</v>
      </c>
    </row>
    <row r="18" spans="2:9" ht="11.5" customHeight="1" thickTop="1"/>
    <row r="19" spans="2:9" ht="15" customHeight="1">
      <c r="B19" s="6" t="s">
        <v>15</v>
      </c>
      <c r="C19" s="9"/>
      <c r="D19" s="9"/>
      <c r="E19" s="8"/>
      <c r="F19" s="7"/>
      <c r="G19" s="7"/>
      <c r="H19" s="7"/>
    </row>
    <row r="20" spans="2:9" ht="19.75" customHeight="1">
      <c r="B20" s="10"/>
      <c r="C20" s="11" t="s">
        <v>2</v>
      </c>
      <c r="D20" s="11" t="s">
        <v>2</v>
      </c>
      <c r="E20" s="11" t="s">
        <v>2</v>
      </c>
      <c r="F20" s="11" t="s">
        <v>2</v>
      </c>
      <c r="G20" s="11" t="s">
        <v>2</v>
      </c>
      <c r="H20" s="11" t="s">
        <v>2</v>
      </c>
    </row>
    <row r="21" spans="2:9" s="14" customFormat="1" ht="20.399999999999999" customHeight="1" thickBot="1">
      <c r="B21" s="12" t="s">
        <v>3</v>
      </c>
      <c r="C21" s="13">
        <f>+C6</f>
        <v>2016</v>
      </c>
      <c r="D21" s="13">
        <f>+D6</f>
        <v>2017</v>
      </c>
      <c r="E21" s="13">
        <f>+E6</f>
        <v>2018</v>
      </c>
      <c r="F21" s="13">
        <f>+F6</f>
        <v>2019</v>
      </c>
      <c r="G21" s="13">
        <f>+G6</f>
        <v>2020</v>
      </c>
      <c r="H21" s="13">
        <f t="shared" ref="H21" si="5">+H6</f>
        <v>2021</v>
      </c>
      <c r="I21" s="2"/>
    </row>
    <row r="22" spans="2:9" ht="15" customHeight="1">
      <c r="B22" s="22" t="s">
        <v>16</v>
      </c>
      <c r="C22" s="23"/>
      <c r="D22" s="23"/>
      <c r="E22" s="23"/>
      <c r="F22" s="23"/>
      <c r="G22" s="23"/>
      <c r="H22" s="23"/>
    </row>
    <row r="23" spans="2:9" ht="15" customHeight="1">
      <c r="B23" s="24" t="s">
        <v>17</v>
      </c>
      <c r="C23" s="24"/>
      <c r="D23" s="24"/>
      <c r="E23" s="24"/>
      <c r="F23" s="24"/>
      <c r="G23" s="24"/>
      <c r="H23" s="24"/>
    </row>
    <row r="24" spans="2:9" ht="15" customHeight="1">
      <c r="B24" s="16" t="s">
        <v>18</v>
      </c>
      <c r="C24" s="19">
        <f>+'[1]Balance Sheet Yahoo Input'!I5/1000</f>
        <v>685000</v>
      </c>
      <c r="D24" s="19">
        <f>+'[1]Balance Sheet Yahoo Input'!H5/1000</f>
        <v>457000</v>
      </c>
      <c r="E24" s="19">
        <f>+'[1]Balance Sheet Yahoo Input'!G5/1000</f>
        <v>482000</v>
      </c>
      <c r="F24" s="19">
        <f>+'[1]Balance Sheet Yahoo Input'!F5/1000</f>
        <v>503000</v>
      </c>
      <c r="G24" s="19">
        <f>+'[1]Balance Sheet Yahoo Input'!E5/1000</f>
        <v>570000</v>
      </c>
      <c r="H24" s="19">
        <f>+'[1]Balance Sheet Yahoo Input'!D5/1000</f>
        <v>893000</v>
      </c>
    </row>
    <row r="25" spans="2:9" ht="15" customHeight="1">
      <c r="B25" s="16" t="s">
        <v>19</v>
      </c>
      <c r="C25" s="25">
        <f>+'[1]Balance Sheet Yahoo Input'!I6/1000</f>
        <v>130000</v>
      </c>
      <c r="D25" s="25">
        <f>+'[1]Balance Sheet Yahoo Input'!H6/1000</f>
        <v>46000</v>
      </c>
      <c r="E25" s="25">
        <f>+'[1]Balance Sheet Yahoo Input'!G6/1000</f>
        <v>56000</v>
      </c>
      <c r="F25" s="25">
        <f>+'[1]Balance Sheet Yahoo Input'!F6/1000</f>
        <v>49000</v>
      </c>
      <c r="G25" s="25">
        <f>+'[1]Balance Sheet Yahoo Input'!E6/1000</f>
        <v>116000</v>
      </c>
      <c r="H25" s="25">
        <f>+'[1]Balance Sheet Yahoo Input'!D6/1000</f>
        <v>68000</v>
      </c>
    </row>
    <row r="26" spans="2:9" ht="15" customHeight="1">
      <c r="B26" s="58" t="s">
        <v>20</v>
      </c>
      <c r="C26" s="52">
        <f>+C24+C25</f>
        <v>815000</v>
      </c>
      <c r="D26" s="52">
        <f>+D24+D25</f>
        <v>503000</v>
      </c>
      <c r="E26" s="52">
        <f>+E24+E25</f>
        <v>538000</v>
      </c>
      <c r="F26" s="52">
        <f>+F24+F25</f>
        <v>552000</v>
      </c>
      <c r="G26" s="52">
        <f>+G24+G25</f>
        <v>686000</v>
      </c>
      <c r="H26" s="52">
        <f t="shared" ref="H26" si="6">+H24+H25</f>
        <v>961000</v>
      </c>
    </row>
    <row r="27" spans="2:9" ht="15" customHeight="1">
      <c r="B27" s="16" t="s">
        <v>21</v>
      </c>
      <c r="C27" s="19">
        <f>+'[1]Balance Sheet Yahoo Input'!I7/1000</f>
        <v>274000</v>
      </c>
      <c r="D27" s="19">
        <f>+'[1]Balance Sheet Yahoo Input'!H7/1000</f>
        <v>298000</v>
      </c>
      <c r="E27" s="19">
        <f>+'[1]Balance Sheet Yahoo Input'!G7/1000</f>
        <v>304000</v>
      </c>
      <c r="F27" s="19">
        <f>+'[1]Balance Sheet Yahoo Input'!F7/1000</f>
        <v>350000</v>
      </c>
      <c r="G27" s="19">
        <f>+'[1]Balance Sheet Yahoo Input'!E7/1000</f>
        <v>427000</v>
      </c>
      <c r="H27" s="19">
        <f>+'[1]Balance Sheet Yahoo Input'!D7/1000</f>
        <v>421000</v>
      </c>
    </row>
    <row r="28" spans="2:9" ht="15" customHeight="1">
      <c r="B28" s="16" t="s">
        <v>22</v>
      </c>
      <c r="C28" s="25">
        <f>+'[1]Balance Sheet Yahoo Input'!I11/1000</f>
        <v>17000</v>
      </c>
      <c r="D28" s="25">
        <f>+'[1]Balance Sheet Yahoo Input'!H11/1000</f>
        <v>12000</v>
      </c>
      <c r="E28" s="25">
        <f>+'[1]Balance Sheet Yahoo Input'!G11/1000</f>
        <v>28000</v>
      </c>
      <c r="F28" s="25">
        <f>+'[1]Balance Sheet Yahoo Input'!F11/1000</f>
        <v>14000</v>
      </c>
      <c r="G28" s="25">
        <f>+'[1]Balance Sheet Yahoo Input'!E11/1000</f>
        <v>14000</v>
      </c>
      <c r="H28" s="25">
        <f>+'[1]Balance Sheet Yahoo Input'!D11/1000</f>
        <v>12000</v>
      </c>
    </row>
    <row r="29" spans="2:9" ht="15" customHeight="1">
      <c r="B29" s="16" t="s">
        <v>23</v>
      </c>
      <c r="C29" s="19">
        <f>SUM(C26:C28)</f>
        <v>1106000</v>
      </c>
      <c r="D29" s="19">
        <f>SUM(D26:D28)</f>
        <v>813000</v>
      </c>
      <c r="E29" s="19">
        <f>SUM(E26:E28)</f>
        <v>870000</v>
      </c>
      <c r="F29" s="19">
        <f>SUM(F26:F28)</f>
        <v>916000</v>
      </c>
      <c r="G29" s="19">
        <f>SUM(G26:G28)</f>
        <v>1127000</v>
      </c>
      <c r="H29" s="19">
        <f t="shared" ref="H29" si="7">SUM(H26:H28)</f>
        <v>1394000</v>
      </c>
    </row>
    <row r="30" spans="2:9" ht="15" customHeight="1">
      <c r="B30" s="26"/>
      <c r="C30" s="19"/>
      <c r="D30" s="19"/>
      <c r="E30" s="19"/>
      <c r="F30" s="19"/>
      <c r="G30" s="19"/>
      <c r="H30" s="19"/>
    </row>
    <row r="31" spans="2:9" ht="15" customHeight="1">
      <c r="B31" s="24" t="s">
        <v>24</v>
      </c>
      <c r="C31" s="19"/>
      <c r="D31" s="19"/>
      <c r="E31" s="19"/>
      <c r="F31" s="19"/>
      <c r="G31" s="19"/>
      <c r="H31" s="19"/>
    </row>
    <row r="32" spans="2:9" ht="15" customHeight="1">
      <c r="B32" s="16" t="s">
        <v>25</v>
      </c>
      <c r="C32" s="19">
        <f>+'[1]Balance Sheet Yahoo Input'!I20/1000</f>
        <v>6208000</v>
      </c>
      <c r="D32" s="19">
        <f>+'[1]Balance Sheet Yahoo Input'!H20/1000</f>
        <v>6252000</v>
      </c>
      <c r="E32" s="19">
        <f>+'[1]Balance Sheet Yahoo Input'!G20/1000</f>
        <v>6634000</v>
      </c>
      <c r="F32" s="19">
        <f>+'[1]Balance Sheet Yahoo Input'!F20/1000</f>
        <v>6332000</v>
      </c>
      <c r="G32" s="19">
        <f>+'[1]Balance Sheet Yahoo Input'!E20/1000</f>
        <v>5847000</v>
      </c>
      <c r="H32" s="19">
        <f>+'[1]Balance Sheet Yahoo Input'!D20/1000</f>
        <v>6098000</v>
      </c>
    </row>
    <row r="33" spans="2:8" ht="15" customHeight="1">
      <c r="B33" s="16" t="s">
        <v>26</v>
      </c>
      <c r="C33" s="19">
        <f>+C34-C32</f>
        <v>-2022000</v>
      </c>
      <c r="D33" s="19">
        <f>+D34-D32</f>
        <v>-2221000</v>
      </c>
      <c r="E33" s="19">
        <f>+E34-E32</f>
        <v>-2364000</v>
      </c>
      <c r="F33" s="19">
        <f>+F34-F32</f>
        <v>-2298000</v>
      </c>
      <c r="G33" s="19">
        <f>+G34-G32</f>
        <v>-2239000</v>
      </c>
      <c r="H33" s="19">
        <f t="shared" ref="H33" si="8">+H34-H32</f>
        <v>-2149000</v>
      </c>
    </row>
    <row r="34" spans="2:8" ht="15" customHeight="1">
      <c r="B34" s="16" t="s">
        <v>27</v>
      </c>
      <c r="C34" s="27">
        <f>+'[1]Balance Sheet Yahoo Input'!I19/1000</f>
        <v>4186000</v>
      </c>
      <c r="D34" s="27">
        <f>+'[1]Balance Sheet Yahoo Input'!H19/1000</f>
        <v>4031000</v>
      </c>
      <c r="E34" s="27">
        <f>+'[1]Balance Sheet Yahoo Input'!G19/1000</f>
        <v>4270000</v>
      </c>
      <c r="F34" s="27">
        <f>+'[1]Balance Sheet Yahoo Input'!F19/1000</f>
        <v>4034000</v>
      </c>
      <c r="G34" s="27">
        <f>+'[1]Balance Sheet Yahoo Input'!E19/1000</f>
        <v>3608000</v>
      </c>
      <c r="H34" s="27">
        <f>+'[1]Balance Sheet Yahoo Input'!D19/1000</f>
        <v>3949000</v>
      </c>
    </row>
    <row r="35" spans="2:8" ht="15" customHeight="1">
      <c r="B35" s="16" t="s">
        <v>28</v>
      </c>
      <c r="C35" s="19">
        <f>+'[1]Balance Sheet Yahoo Input'!I32/1000</f>
        <v>334000</v>
      </c>
      <c r="D35" s="19">
        <f>+'[1]Balance Sheet Yahoo Input'!H32/1000</f>
        <v>327000</v>
      </c>
      <c r="E35" s="19">
        <f>+'[1]Balance Sheet Yahoo Input'!G32/1000</f>
        <v>186000</v>
      </c>
      <c r="F35" s="19">
        <f>+'[1]Balance Sheet Yahoo Input'!F32/1000</f>
        <v>211000</v>
      </c>
      <c r="G35" s="19">
        <f>+'[1]Balance Sheet Yahoo Input'!E32/1000</f>
        <v>735000</v>
      </c>
      <c r="H35" s="19">
        <f>+'[1]Balance Sheet Yahoo Input'!D32/1000</f>
        <v>843000</v>
      </c>
    </row>
    <row r="36" spans="2:8" ht="15" customHeight="1">
      <c r="B36" s="16" t="s">
        <v>29</v>
      </c>
      <c r="C36" s="19">
        <f>+'[1]Balance Sheet Yahoo Input'!I30/1000</f>
        <v>133000</v>
      </c>
      <c r="D36" s="19">
        <f>+'[1]Balance Sheet Yahoo Input'!H30/1000</f>
        <v>129000</v>
      </c>
      <c r="E36" s="19">
        <f>+'[1]Balance Sheet Yahoo Input'!G30/1000</f>
        <v>125000</v>
      </c>
      <c r="F36" s="19">
        <f>+'[1]Balance Sheet Yahoo Input'!F30/1000</f>
        <v>150000</v>
      </c>
      <c r="G36" s="19">
        <f>+'[1]Balance Sheet Yahoo Input'!E30/1000</f>
        <v>283000</v>
      </c>
      <c r="H36" s="19">
        <f>+'[1]Balance Sheet Yahoo Input'!D30/1000</f>
        <v>326000</v>
      </c>
    </row>
    <row r="37" spans="2:8" ht="15" customHeight="1">
      <c r="B37" s="16" t="s">
        <v>30</v>
      </c>
      <c r="C37" s="19">
        <f>+'[1]Balance Sheet Yahoo Input'!I31/1000</f>
        <v>552000</v>
      </c>
      <c r="D37" s="19">
        <f>+'[1]Balance Sheet Yahoo Input'!H31/1000</f>
        <v>547000</v>
      </c>
      <c r="E37" s="19">
        <f>+'[1]Balance Sheet Yahoo Input'!G31/1000</f>
        <v>599000</v>
      </c>
      <c r="F37" s="19">
        <f>+'[1]Balance Sheet Yahoo Input'!F31/1000</f>
        <v>683000</v>
      </c>
      <c r="G37" s="19">
        <f>+'[1]Balance Sheet Yahoo Input'!E31/1000</f>
        <v>628000</v>
      </c>
      <c r="H37" s="19">
        <f>+'[1]Balance Sheet Yahoo Input'!D31/1000</f>
        <v>437000</v>
      </c>
    </row>
    <row r="38" spans="2:8" ht="15" customHeight="1">
      <c r="B38" s="16" t="s">
        <v>31</v>
      </c>
      <c r="C38" s="25">
        <f>+C40-C37-C36-C35-C34-C29</f>
        <v>1832000</v>
      </c>
      <c r="D38" s="25">
        <f>+D40-D37-D36-D35-D34-D29</f>
        <v>1749000</v>
      </c>
      <c r="E38" s="25">
        <f>+E40-E37-E36-E35-E34-E29</f>
        <v>1699000</v>
      </c>
      <c r="F38" s="25">
        <f>+F40-F37-F36-F35-F34-F29</f>
        <v>1678000</v>
      </c>
      <c r="G38" s="25">
        <f>+G40-G37-G36-G35-G34-G29</f>
        <v>1262000</v>
      </c>
      <c r="H38" s="25">
        <f t="shared" ref="H38" si="9">+H40-H37-H36-H35-H34-H29</f>
        <v>1468000</v>
      </c>
    </row>
    <row r="39" spans="2:8" ht="15" customHeight="1">
      <c r="B39" s="16" t="s">
        <v>32</v>
      </c>
      <c r="C39" s="19">
        <f>SUM(C34:C38)</f>
        <v>7037000</v>
      </c>
      <c r="D39" s="19">
        <f>SUM(D34:D38)</f>
        <v>6783000</v>
      </c>
      <c r="E39" s="19">
        <f>SUM(E34:E38)</f>
        <v>6879000</v>
      </c>
      <c r="F39" s="19">
        <f>SUM(F34:F38)</f>
        <v>6756000</v>
      </c>
      <c r="G39" s="19">
        <f>SUM(G34:G38)</f>
        <v>6516000</v>
      </c>
      <c r="H39" s="19">
        <f t="shared" ref="H39" si="10">SUM(H34:H38)</f>
        <v>7023000</v>
      </c>
    </row>
    <row r="40" spans="2:8" ht="15" customHeight="1" thickBot="1">
      <c r="B40" s="15" t="s">
        <v>33</v>
      </c>
      <c r="C40" s="28">
        <f>+'[1]Balance Sheet Yahoo Input'!I2/1000</f>
        <v>8143000</v>
      </c>
      <c r="D40" s="28">
        <f>+'[1]Balance Sheet Yahoo Input'!H2/1000</f>
        <v>7596000</v>
      </c>
      <c r="E40" s="28">
        <f>+'[1]Balance Sheet Yahoo Input'!G2/1000</f>
        <v>7749000</v>
      </c>
      <c r="F40" s="28">
        <f>+'[1]Balance Sheet Yahoo Input'!F2/1000</f>
        <v>7672000</v>
      </c>
      <c r="G40" s="28">
        <f>+'[1]Balance Sheet Yahoo Input'!E2/1000</f>
        <v>7643000</v>
      </c>
      <c r="H40" s="28">
        <f>+'[1]Balance Sheet Yahoo Input'!D2/1000</f>
        <v>8417000</v>
      </c>
    </row>
    <row r="41" spans="2:8" ht="15" customHeight="1" thickTop="1">
      <c r="B41" s="26"/>
      <c r="C41" s="19"/>
      <c r="D41" s="19"/>
      <c r="E41" s="19"/>
      <c r="F41" s="19"/>
      <c r="G41" s="19"/>
      <c r="H41" s="19"/>
    </row>
    <row r="42" spans="2:8" ht="15" customHeight="1">
      <c r="B42" s="24" t="s">
        <v>34</v>
      </c>
      <c r="C42" s="19"/>
      <c r="D42" s="19"/>
      <c r="E42" s="19"/>
      <c r="F42" s="19"/>
      <c r="G42" s="19"/>
      <c r="H42" s="19"/>
    </row>
    <row r="43" spans="2:8" ht="15" customHeight="1">
      <c r="B43" s="16" t="s">
        <v>35</v>
      </c>
      <c r="C43" s="19"/>
      <c r="D43" s="19"/>
      <c r="E43" s="19"/>
      <c r="F43" s="19"/>
      <c r="G43" s="19"/>
      <c r="H43" s="19"/>
    </row>
    <row r="44" spans="2:8" ht="15" customHeight="1">
      <c r="B44" s="16" t="s">
        <v>36</v>
      </c>
      <c r="C44" s="19">
        <f>+'[1]Balance Sheet Yahoo Input'!I46/1000</f>
        <v>130000</v>
      </c>
      <c r="D44" s="19">
        <f>+'[1]Balance Sheet Yahoo Input'!H46/1000</f>
        <v>141000</v>
      </c>
      <c r="E44" s="19">
        <f>+'[1]Balance Sheet Yahoo Input'!G46/1000</f>
        <v>162000</v>
      </c>
      <c r="F44" s="19">
        <f>+'[1]Balance Sheet Yahoo Input'!F46/1000</f>
        <v>175000</v>
      </c>
      <c r="G44" s="19">
        <f>+'[1]Balance Sheet Yahoo Input'!E46/1000</f>
        <v>151000</v>
      </c>
      <c r="H44" s="19">
        <f>+'[1]Balance Sheet Yahoo Input'!D46/1000</f>
        <v>150000</v>
      </c>
    </row>
    <row r="45" spans="2:8" ht="15" customHeight="1">
      <c r="B45" s="16" t="s">
        <v>37</v>
      </c>
      <c r="C45" s="19">
        <f>+'[1]Balance Sheet Yahoo Input'!I49/1000+140000</f>
        <v>608000</v>
      </c>
      <c r="D45" s="19">
        <f>+'[1]Balance Sheet Yahoo Input'!H49/1000+140000</f>
        <v>656000</v>
      </c>
      <c r="E45" s="19">
        <f>+'[1]Balance Sheet Yahoo Input'!G49/1000+140000</f>
        <v>654000</v>
      </c>
      <c r="F45" s="19">
        <f>+'[1]Balance Sheet Yahoo Input'!F49/1000+140000</f>
        <v>775000</v>
      </c>
      <c r="G45" s="19">
        <f>+'[1]Balance Sheet Yahoo Input'!E49/1000+140000</f>
        <v>501000</v>
      </c>
      <c r="H45" s="19">
        <f>+'[1]Balance Sheet Yahoo Input'!D49/1000+140000</f>
        <v>444000</v>
      </c>
    </row>
    <row r="46" spans="2:8" ht="15" customHeight="1">
      <c r="B46" s="16" t="s">
        <v>38</v>
      </c>
      <c r="C46" s="19">
        <f>+'[1]Balance Sheet Yahoo Input'!I56/1000</f>
        <v>0</v>
      </c>
      <c r="D46" s="19">
        <f>+'[1]Balance Sheet Yahoo Input'!H56/1000</f>
        <v>0</v>
      </c>
      <c r="E46" s="19">
        <f>+'[1]Balance Sheet Yahoo Input'!G56/1000</f>
        <v>0</v>
      </c>
      <c r="F46" s="19">
        <f>+'[1]Balance Sheet Yahoo Input'!F56/1000</f>
        <v>0</v>
      </c>
      <c r="G46" s="19">
        <f>+'[1]Balance Sheet Yahoo Input'!E56/1000</f>
        <v>388000</v>
      </c>
      <c r="H46" s="19">
        <f>+'[1]Balance Sheet Yahoo Input'!D56/1000</f>
        <v>445000</v>
      </c>
    </row>
    <row r="47" spans="2:8" ht="15" customHeight="1">
      <c r="B47" s="58" t="s">
        <v>39</v>
      </c>
      <c r="C47" s="52">
        <f>+'[1]Balance Sheet Yahoo Input'!I53/1000</f>
        <v>0</v>
      </c>
      <c r="D47" s="52">
        <f>+'[1]Balance Sheet Yahoo Input'!H53/1000</f>
        <v>0</v>
      </c>
      <c r="E47" s="52">
        <f>+'[1]Balance Sheet Yahoo Input'!G53/1000</f>
        <v>0</v>
      </c>
      <c r="F47" s="52">
        <f>+'[1]Balance Sheet Yahoo Input'!F53/1000</f>
        <v>0</v>
      </c>
      <c r="G47" s="52">
        <f>+'[1]Balance Sheet Yahoo Input'!E53/1000</f>
        <v>0</v>
      </c>
      <c r="H47" s="52">
        <f>+'[1]Balance Sheet Yahoo Input'!D53/1000</f>
        <v>11000</v>
      </c>
    </row>
    <row r="48" spans="2:8" ht="15" customHeight="1">
      <c r="B48" s="58" t="s">
        <v>40</v>
      </c>
      <c r="C48" s="59">
        <f>+'[1]Balance Sheet Yahoo Input'!I43/1000</f>
        <v>730000</v>
      </c>
      <c r="D48" s="59">
        <f>+'[1]Balance Sheet Yahoo Input'!H43/1000</f>
        <v>1107000</v>
      </c>
      <c r="E48" s="59">
        <f>+'[1]Balance Sheet Yahoo Input'!G43/1000</f>
        <v>924000</v>
      </c>
      <c r="F48" s="59">
        <f>+'[1]Balance Sheet Yahoo Input'!F43/1000</f>
        <v>966000</v>
      </c>
      <c r="G48" s="59">
        <f>+'[1]Balance Sheet Yahoo Input'!E43/1000</f>
        <v>1061000</v>
      </c>
      <c r="H48" s="59">
        <f>+'[1]Balance Sheet Yahoo Input'!D43/1000</f>
        <v>1086000</v>
      </c>
    </row>
    <row r="49" spans="2:8" ht="15" customHeight="1">
      <c r="B49" s="60"/>
      <c r="C49" s="52"/>
      <c r="D49" s="52"/>
      <c r="E49" s="52"/>
      <c r="F49" s="52"/>
      <c r="G49" s="52"/>
      <c r="H49" s="52"/>
    </row>
    <row r="50" spans="2:8" ht="15" customHeight="1">
      <c r="B50" s="61" t="s">
        <v>41</v>
      </c>
      <c r="C50" s="52"/>
      <c r="D50" s="52"/>
      <c r="E50" s="52"/>
      <c r="F50" s="52"/>
      <c r="G50" s="52"/>
      <c r="H50" s="52"/>
    </row>
    <row r="51" spans="2:8" ht="15" customHeight="1">
      <c r="B51" s="58" t="s">
        <v>42</v>
      </c>
      <c r="C51" s="52">
        <f>+C54-C52-C53</f>
        <v>2333000</v>
      </c>
      <c r="D51" s="52">
        <f>+D54-D52-D53</f>
        <v>2068000</v>
      </c>
      <c r="E51" s="52">
        <f>+E54-E52-E53</f>
        <v>2497000</v>
      </c>
      <c r="F51" s="52">
        <f>+F54-F52-F53</f>
        <v>2590000</v>
      </c>
      <c r="G51" s="52">
        <f>+G54-G52-G53</f>
        <v>2409000</v>
      </c>
      <c r="H51" s="52">
        <f t="shared" ref="H51" si="11">+H54-H52-H53</f>
        <v>2842000</v>
      </c>
    </row>
    <row r="52" spans="2:8" ht="15" customHeight="1">
      <c r="B52" s="16" t="s">
        <v>43</v>
      </c>
      <c r="C52" s="19">
        <f>+'[1]Balance Sheet Yahoo Input'!I64/1000</f>
        <v>66000</v>
      </c>
      <c r="D52" s="19">
        <f>+'[1]Balance Sheet Yahoo Input'!H64/1000</f>
        <v>59000</v>
      </c>
      <c r="E52" s="19">
        <f>+'[1]Balance Sheet Yahoo Input'!G64/1000</f>
        <v>57000</v>
      </c>
      <c r="F52" s="19">
        <f>+'[1]Balance Sheet Yahoo Input'!F64/1000</f>
        <v>62000</v>
      </c>
      <c r="G52" s="19">
        <f>+'[1]Balance Sheet Yahoo Input'!E64/1000</f>
        <v>54000</v>
      </c>
      <c r="H52" s="19">
        <f>+'[1]Balance Sheet Yahoo Input'!D64/1000</f>
        <v>47000</v>
      </c>
    </row>
    <row r="53" spans="2:8" ht="15" customHeight="1">
      <c r="B53" s="16" t="s">
        <v>38</v>
      </c>
      <c r="C53" s="25">
        <f>+'[1]Balance Sheet Yahoo Input'!I65/1000</f>
        <v>383000</v>
      </c>
      <c r="D53" s="25">
        <f>+'[1]Balance Sheet Yahoo Input'!H65/1000</f>
        <v>367000</v>
      </c>
      <c r="E53" s="25">
        <f>+'[1]Balance Sheet Yahoo Input'!G65/1000</f>
        <v>363000</v>
      </c>
      <c r="F53" s="25">
        <f>+'[1]Balance Sheet Yahoo Input'!F65/1000</f>
        <v>523000</v>
      </c>
      <c r="G53" s="25">
        <f>+'[1]Balance Sheet Yahoo Input'!E65/1000</f>
        <v>442000</v>
      </c>
      <c r="H53" s="25">
        <f>+'[1]Balance Sheet Yahoo Input'!D65/1000</f>
        <v>475000</v>
      </c>
    </row>
    <row r="54" spans="2:8" ht="15" customHeight="1">
      <c r="B54" s="16" t="s">
        <v>44</v>
      </c>
      <c r="C54" s="19">
        <f>+'[1]Balance Sheet Yahoo Input'!I58/1000</f>
        <v>2782000</v>
      </c>
      <c r="D54" s="19">
        <f>+'[1]Balance Sheet Yahoo Input'!H58/1000</f>
        <v>2494000</v>
      </c>
      <c r="E54" s="19">
        <f>+'[1]Balance Sheet Yahoo Input'!G58/1000</f>
        <v>2917000</v>
      </c>
      <c r="F54" s="19">
        <f>+'[1]Balance Sheet Yahoo Input'!F58/1000</f>
        <v>3175000</v>
      </c>
      <c r="G54" s="19">
        <f>+'[1]Balance Sheet Yahoo Input'!E58/1000</f>
        <v>2905000</v>
      </c>
      <c r="H54" s="19">
        <f>+'[1]Balance Sheet Yahoo Input'!D58/1000</f>
        <v>3364000</v>
      </c>
    </row>
    <row r="55" spans="2:8" ht="15" customHeight="1">
      <c r="B55" s="16" t="s">
        <v>45</v>
      </c>
      <c r="C55" s="27">
        <f>+C54+C48</f>
        <v>3512000</v>
      </c>
      <c r="D55" s="27">
        <f>+D54+D48</f>
        <v>3601000</v>
      </c>
      <c r="E55" s="27">
        <f>+E54+E48</f>
        <v>3841000</v>
      </c>
      <c r="F55" s="27">
        <f>+F54+F48</f>
        <v>4141000</v>
      </c>
      <c r="G55" s="27">
        <f>+G54+G48</f>
        <v>3966000</v>
      </c>
      <c r="H55" s="27">
        <f t="shared" ref="H55" si="12">+H54+H48</f>
        <v>4450000</v>
      </c>
    </row>
    <row r="56" spans="2:8" ht="15" customHeight="1">
      <c r="B56" s="26"/>
      <c r="C56" s="19"/>
      <c r="D56" s="19"/>
      <c r="E56" s="19"/>
      <c r="F56" s="19"/>
      <c r="G56" s="19"/>
      <c r="H56" s="19"/>
    </row>
    <row r="57" spans="2:8" ht="15" customHeight="1">
      <c r="B57" s="24" t="s">
        <v>46</v>
      </c>
      <c r="C57" s="19"/>
      <c r="D57" s="19"/>
      <c r="E57" s="19"/>
      <c r="F57" s="19"/>
      <c r="G57" s="19"/>
      <c r="H57" s="19"/>
    </row>
    <row r="58" spans="2:8" ht="15" customHeight="1">
      <c r="B58" s="16" t="s">
        <v>47</v>
      </c>
      <c r="C58" s="19">
        <v>1000</v>
      </c>
      <c r="D58" s="19">
        <v>1000</v>
      </c>
      <c r="E58" s="19">
        <v>1000</v>
      </c>
      <c r="F58" s="19">
        <v>1000</v>
      </c>
      <c r="G58" s="19">
        <v>1000</v>
      </c>
      <c r="H58" s="19">
        <v>1000</v>
      </c>
    </row>
    <row r="59" spans="2:8" ht="15" customHeight="1">
      <c r="B59" s="16" t="s">
        <v>48</v>
      </c>
      <c r="C59" s="19">
        <f>+'[1]Balance Sheet Yahoo Input'!I70/1000-1000</f>
        <v>4630000</v>
      </c>
      <c r="D59" s="19">
        <f>+'[1]Balance Sheet Yahoo Input'!H70/1000-1000</f>
        <v>3994000</v>
      </c>
      <c r="E59" s="19">
        <f>+'[1]Balance Sheet Yahoo Input'!G70/1000-1000</f>
        <v>3907000</v>
      </c>
      <c r="F59" s="19">
        <f>+'[1]Balance Sheet Yahoo Input'!F70/1000-1000</f>
        <v>3530000</v>
      </c>
      <c r="G59" s="19">
        <f>+'[1]Balance Sheet Yahoo Input'!E70/1000-1000</f>
        <v>3676000</v>
      </c>
      <c r="H59" s="19">
        <f>+'[1]Balance Sheet Yahoo Input'!D70/1000-1000</f>
        <v>3966000</v>
      </c>
    </row>
    <row r="60" spans="2:8" ht="15" customHeight="1">
      <c r="B60" s="16" t="s">
        <v>49</v>
      </c>
      <c r="C60" s="27">
        <f>+C59+C58</f>
        <v>4631000</v>
      </c>
      <c r="D60" s="27">
        <f>+D59+D58</f>
        <v>3995000</v>
      </c>
      <c r="E60" s="27">
        <f>+E59+E58</f>
        <v>3908000</v>
      </c>
      <c r="F60" s="27">
        <f>+F59+F58</f>
        <v>3531000</v>
      </c>
      <c r="G60" s="27">
        <f>+G59+G58</f>
        <v>3677000</v>
      </c>
      <c r="H60" s="27">
        <f t="shared" ref="H60" si="13">+H59+H58</f>
        <v>3967000</v>
      </c>
    </row>
    <row r="61" spans="2:8" ht="15" customHeight="1">
      <c r="B61" s="29"/>
      <c r="C61" s="19"/>
      <c r="D61" s="19"/>
      <c r="E61" s="19"/>
      <c r="F61" s="19"/>
      <c r="G61" s="19"/>
      <c r="H61" s="19"/>
    </row>
    <row r="62" spans="2:8" ht="15" customHeight="1" thickBot="1">
      <c r="B62" s="30" t="s">
        <v>50</v>
      </c>
      <c r="C62" s="28">
        <f>+C60+C55</f>
        <v>8143000</v>
      </c>
      <c r="D62" s="28">
        <f>+D60+D55</f>
        <v>7596000</v>
      </c>
      <c r="E62" s="28">
        <f>+E60+E55</f>
        <v>7749000</v>
      </c>
      <c r="F62" s="28">
        <f>+F60+F55</f>
        <v>7672000</v>
      </c>
      <c r="G62" s="28">
        <f>+G60+G55</f>
        <v>7643000</v>
      </c>
      <c r="H62" s="28">
        <f t="shared" ref="H62" si="14">+H60+H55</f>
        <v>8417000</v>
      </c>
    </row>
    <row r="63" spans="2:8" ht="15" customHeight="1" thickTop="1">
      <c r="B63" s="31" t="s">
        <v>51</v>
      </c>
      <c r="C63" s="32">
        <f>+C40-C62</f>
        <v>0</v>
      </c>
      <c r="D63" s="32">
        <f>+D40-D62</f>
        <v>0</v>
      </c>
      <c r="E63" s="32">
        <f>+E40-E62</f>
        <v>0</v>
      </c>
      <c r="F63" s="32">
        <f>+F40-F62</f>
        <v>0</v>
      </c>
      <c r="G63" s="32">
        <f>+G40-G62</f>
        <v>0</v>
      </c>
      <c r="H63" s="32">
        <f t="shared" ref="H63" si="15">+H40-H62</f>
        <v>0</v>
      </c>
    </row>
    <row r="64" spans="2:8" ht="17" customHeight="1">
      <c r="D64" s="3"/>
      <c r="E64" s="2"/>
    </row>
    <row r="65" spans="2:8" ht="17" customHeight="1">
      <c r="B65" s="6" t="s">
        <v>52</v>
      </c>
      <c r="C65" s="9"/>
      <c r="D65" s="9"/>
      <c r="E65" s="8"/>
      <c r="F65" s="7"/>
      <c r="G65" s="7"/>
      <c r="H65" s="7"/>
    </row>
    <row r="66" spans="2:8" ht="19.75" customHeight="1">
      <c r="B66" s="10"/>
      <c r="C66" s="33" t="str">
        <f>+C5</f>
        <v>Dec 31</v>
      </c>
      <c r="D66" s="33" t="str">
        <f>+D5</f>
        <v>Dec 31</v>
      </c>
      <c r="E66" s="33" t="str">
        <f>+E5</f>
        <v>Dec 31</v>
      </c>
      <c r="F66" s="33" t="str">
        <f>+F5</f>
        <v>Dec 31</v>
      </c>
      <c r="G66" s="33" t="str">
        <f>+G5</f>
        <v>Dec 31</v>
      </c>
      <c r="H66" s="33" t="str">
        <f t="shared" ref="H66" si="16">+H5</f>
        <v>Dec 31</v>
      </c>
    </row>
    <row r="67" spans="2:8" ht="17" customHeight="1" thickBot="1">
      <c r="B67" s="12" t="s">
        <v>3</v>
      </c>
      <c r="C67" s="13">
        <f>+C21</f>
        <v>2016</v>
      </c>
      <c r="D67" s="13">
        <f>+D21</f>
        <v>2017</v>
      </c>
      <c r="E67" s="13">
        <f>+E21</f>
        <v>2018</v>
      </c>
      <c r="F67" s="13">
        <f>+F21</f>
        <v>2019</v>
      </c>
      <c r="G67" s="13">
        <f>+G21</f>
        <v>2020</v>
      </c>
      <c r="H67" s="13">
        <f t="shared" ref="H67" si="17">+H21</f>
        <v>2021</v>
      </c>
    </row>
    <row r="68" spans="2:8" ht="13" customHeight="1">
      <c r="B68" s="51" t="s">
        <v>53</v>
      </c>
      <c r="C68" s="52">
        <f>+'[1]Income Stat Yahoo Input'!J8/1000</f>
        <v>354000</v>
      </c>
      <c r="D68" s="52">
        <f>+'[1]Income Stat Yahoo Input'!I8/1000</f>
        <v>320000</v>
      </c>
      <c r="E68" s="52">
        <f>+'[1]Income Stat Yahoo Input'!H8/1000</f>
        <v>342000</v>
      </c>
      <c r="F68" s="52">
        <f>+'[1]Income Stat Yahoo Input'!G8/1000</f>
        <v>366000</v>
      </c>
      <c r="G68" s="52">
        <f>+'[1]Income Stat Yahoo Input'!F8/1000</f>
        <v>327000</v>
      </c>
      <c r="H68" s="52">
        <f>+'[1]Income Stat Yahoo Input'!E8/1000</f>
        <v>329000</v>
      </c>
    </row>
    <row r="69" spans="2:8" ht="13" customHeight="1">
      <c r="B69" s="51" t="s">
        <v>54</v>
      </c>
      <c r="C69" s="52">
        <f>+'[1]Cash Flow Yahoo Input'!J21/1000</f>
        <v>24000</v>
      </c>
      <c r="D69" s="52">
        <f>+'[1]Cash Flow Yahoo Input'!I21/1000</f>
        <v>25000</v>
      </c>
      <c r="E69" s="52">
        <f>+'[1]Cash Flow Yahoo Input'!H21/1000</f>
        <v>-32000</v>
      </c>
      <c r="F69" s="52">
        <f>+'[1]Cash Flow Yahoo Input'!G21/1000</f>
        <v>126000</v>
      </c>
      <c r="G69" s="52">
        <f>+'[1]Cash Flow Yahoo Input'!F21/1000</f>
        <v>-79000</v>
      </c>
      <c r="H69" s="52">
        <f>+'[1]Cash Flow Yahoo Input'!E21/1000</f>
        <v>-8000</v>
      </c>
    </row>
    <row r="70" spans="2:8" ht="13" customHeight="1">
      <c r="B70" s="51" t="s">
        <v>55</v>
      </c>
      <c r="C70" s="52">
        <f>+'[1]Cash Flow Yahoo Input'!J35/1000</f>
        <v>-253000</v>
      </c>
      <c r="D70" s="52">
        <f>+'[1]Cash Flow Yahoo Input'!I35/1000</f>
        <v>-269000</v>
      </c>
      <c r="E70" s="52">
        <f>+'[1]Cash Flow Yahoo Input'!H35/1000</f>
        <v>-211000</v>
      </c>
      <c r="F70" s="52">
        <f>+'[1]Cash Flow Yahoo Input'!G35/1000</f>
        <v>-298000</v>
      </c>
      <c r="G70" s="52">
        <f>+'[1]Cash Flow Yahoo Input'!F35/1000</f>
        <v>-297000</v>
      </c>
      <c r="H70" s="52">
        <f>+'[1]Cash Flow Yahoo Input'!E35/1000</f>
        <v>-369000</v>
      </c>
    </row>
    <row r="71" spans="2:8" ht="11.5" customHeight="1">
      <c r="B71" s="29"/>
      <c r="F71" s="19"/>
      <c r="G71" s="19"/>
      <c r="H71" s="19"/>
    </row>
    <row r="72" spans="2:8" ht="11.5" customHeight="1">
      <c r="B72" s="35"/>
      <c r="C72" s="19"/>
      <c r="D72" s="19"/>
      <c r="E72" s="19"/>
      <c r="F72" s="19"/>
      <c r="G72" s="19"/>
      <c r="H72" s="19"/>
    </row>
    <row r="73" spans="2:8" ht="11.5" customHeight="1">
      <c r="B73" s="6" t="s">
        <v>56</v>
      </c>
      <c r="C73" s="9"/>
      <c r="D73" s="9"/>
      <c r="E73" s="8"/>
      <c r="F73" s="7"/>
      <c r="G73" s="7"/>
      <c r="H73" s="7"/>
    </row>
    <row r="74" spans="2:8" ht="19.75" customHeight="1">
      <c r="B74" s="56"/>
      <c r="C74" s="53" t="s">
        <v>2</v>
      </c>
      <c r="D74" s="53" t="s">
        <v>2</v>
      </c>
      <c r="E74" s="53" t="s">
        <v>2</v>
      </c>
      <c r="F74" s="53" t="s">
        <v>2</v>
      </c>
      <c r="G74" s="53" t="s">
        <v>2</v>
      </c>
      <c r="H74" s="53" t="s">
        <v>2</v>
      </c>
    </row>
    <row r="75" spans="2:8" ht="20" customHeight="1" thickBot="1">
      <c r="B75" s="54"/>
      <c r="C75" s="55">
        <f>+C67</f>
        <v>2016</v>
      </c>
      <c r="D75" s="55">
        <f>+D67</f>
        <v>2017</v>
      </c>
      <c r="E75" s="55">
        <f>+E67</f>
        <v>2018</v>
      </c>
      <c r="F75" s="55">
        <f>+F67</f>
        <v>2019</v>
      </c>
      <c r="G75" s="55">
        <f>+G67</f>
        <v>2020</v>
      </c>
      <c r="H75" s="55">
        <f>+H67</f>
        <v>2021</v>
      </c>
    </row>
    <row r="76" spans="2:8" ht="17" customHeight="1" thickTop="1">
      <c r="B76" s="37" t="s">
        <v>57</v>
      </c>
      <c r="C76" s="38">
        <f>+C11+C68</f>
        <v>633000</v>
      </c>
      <c r="D76" s="38">
        <f>+D11+D68</f>
        <v>643000</v>
      </c>
      <c r="E76" s="38">
        <f>+E11+E68</f>
        <v>641000</v>
      </c>
      <c r="F76" s="38">
        <f>+F11+F68</f>
        <v>668000</v>
      </c>
      <c r="G76" s="38">
        <f>+G11+G68</f>
        <v>659000</v>
      </c>
      <c r="H76" s="38">
        <f t="shared" ref="H76" si="18">+H11+H68</f>
        <v>526000</v>
      </c>
    </row>
    <row r="77" spans="2:8" ht="17" customHeight="1">
      <c r="B77" s="29"/>
      <c r="F77" s="4"/>
      <c r="G77" s="4"/>
      <c r="H77" s="4"/>
    </row>
    <row r="78" spans="2:8" ht="17" customHeight="1">
      <c r="B78" s="39" t="s">
        <v>58</v>
      </c>
      <c r="F78" s="36"/>
      <c r="G78" s="36"/>
      <c r="H78" s="36"/>
    </row>
    <row r="79" spans="2:8" ht="17" customHeight="1">
      <c r="B79" s="35" t="s">
        <v>59</v>
      </c>
      <c r="C79" s="40"/>
      <c r="D79" s="71"/>
      <c r="E79" s="71"/>
      <c r="F79" s="71"/>
      <c r="G79" s="71"/>
      <c r="H79" s="71"/>
    </row>
    <row r="80" spans="2:8" ht="17" customHeight="1">
      <c r="B80" s="29"/>
      <c r="C80" s="19"/>
      <c r="D80" s="19"/>
      <c r="E80" s="19"/>
      <c r="F80" s="19"/>
      <c r="G80" s="19"/>
      <c r="H80" s="19"/>
    </row>
    <row r="81" spans="2:9" ht="17" customHeight="1">
      <c r="B81" s="34" t="s">
        <v>60</v>
      </c>
      <c r="C81" s="19"/>
      <c r="D81" s="19"/>
      <c r="E81" s="19"/>
      <c r="F81" s="19"/>
      <c r="G81" s="19"/>
      <c r="H81" s="19"/>
    </row>
    <row r="82" spans="2:9" ht="17" customHeight="1">
      <c r="B82" s="35" t="s">
        <v>61</v>
      </c>
      <c r="C82" s="72"/>
      <c r="D82" s="72"/>
      <c r="E82" s="72"/>
      <c r="F82" s="72"/>
      <c r="G82" s="72"/>
      <c r="H82" s="72"/>
    </row>
    <row r="83" spans="2:9" ht="17" customHeight="1">
      <c r="B83" s="35" t="s">
        <v>62</v>
      </c>
      <c r="C83" s="72"/>
      <c r="D83" s="72"/>
      <c r="E83" s="72"/>
      <c r="F83" s="72"/>
      <c r="G83" s="72"/>
      <c r="H83" s="72"/>
    </row>
    <row r="84" spans="2:9" ht="17" customHeight="1">
      <c r="B84" s="35" t="s">
        <v>63</v>
      </c>
      <c r="C84" s="41"/>
      <c r="D84" s="41"/>
      <c r="E84" s="41"/>
      <c r="F84" s="41"/>
      <c r="G84" s="41"/>
      <c r="H84" s="41"/>
    </row>
    <row r="85" spans="2:9" ht="17" customHeight="1">
      <c r="B85" s="35" t="s">
        <v>64</v>
      </c>
      <c r="C85" s="42"/>
      <c r="D85" s="42"/>
      <c r="E85" s="42"/>
      <c r="F85" s="42"/>
      <c r="G85" s="42"/>
      <c r="H85" s="42"/>
    </row>
    <row r="86" spans="2:9" ht="17" customHeight="1">
      <c r="B86" s="29"/>
      <c r="C86" s="19"/>
      <c r="D86" s="19"/>
      <c r="E86" s="19"/>
      <c r="F86" s="19"/>
      <c r="G86" s="19"/>
      <c r="H86" s="19"/>
      <c r="I86" s="19"/>
    </row>
    <row r="87" spans="2:9" ht="17" customHeight="1">
      <c r="B87" s="34" t="s">
        <v>65</v>
      </c>
      <c r="C87" s="19"/>
      <c r="D87" s="19"/>
      <c r="E87" s="19"/>
      <c r="F87" s="19"/>
      <c r="G87" s="19"/>
      <c r="H87" s="19"/>
      <c r="I87" s="19"/>
    </row>
    <row r="88" spans="2:9" ht="17" customHeight="1">
      <c r="B88" s="35" t="s">
        <v>72</v>
      </c>
      <c r="C88" s="71"/>
      <c r="D88" s="71"/>
      <c r="E88" s="71"/>
      <c r="F88" s="71"/>
      <c r="G88" s="71"/>
      <c r="H88" s="71"/>
      <c r="I88" s="40"/>
    </row>
    <row r="89" spans="2:9" ht="17" customHeight="1">
      <c r="B89" s="35" t="s">
        <v>66</v>
      </c>
      <c r="C89" s="72"/>
      <c r="D89" s="72"/>
      <c r="E89" s="72"/>
      <c r="F89" s="72"/>
      <c r="G89" s="72"/>
      <c r="H89" s="72"/>
      <c r="I89" s="41"/>
    </row>
    <row r="90" spans="2:9" ht="17" customHeight="1">
      <c r="B90" s="35" t="s">
        <v>67</v>
      </c>
      <c r="C90" s="72"/>
      <c r="D90" s="72"/>
      <c r="E90" s="72"/>
      <c r="F90" s="72"/>
      <c r="G90" s="72"/>
      <c r="H90" s="72"/>
      <c r="I90" s="41"/>
    </row>
    <row r="91" spans="2:9" ht="17" customHeight="1">
      <c r="B91" s="29"/>
      <c r="C91" s="19"/>
      <c r="D91" s="19"/>
      <c r="E91" s="19"/>
      <c r="F91" s="19"/>
      <c r="G91" s="19"/>
      <c r="H91" s="19"/>
      <c r="I91" s="19"/>
    </row>
    <row r="92" spans="2:9" ht="17" customHeight="1">
      <c r="B92" s="34" t="s">
        <v>68</v>
      </c>
      <c r="C92" s="19"/>
      <c r="D92" s="19"/>
      <c r="E92" s="19"/>
      <c r="F92" s="19"/>
      <c r="G92" s="19"/>
      <c r="H92" s="19"/>
      <c r="I92" s="19"/>
    </row>
    <row r="93" spans="2:9" ht="17" customHeight="1">
      <c r="B93" s="35" t="s">
        <v>6</v>
      </c>
      <c r="C93" s="71"/>
      <c r="D93" s="71"/>
      <c r="E93" s="71"/>
      <c r="F93" s="71"/>
      <c r="G93" s="71"/>
      <c r="H93" s="71"/>
      <c r="I93" s="40"/>
    </row>
    <row r="94" spans="2:9" ht="17" customHeight="1">
      <c r="B94" s="35" t="s">
        <v>69</v>
      </c>
      <c r="C94" s="71"/>
      <c r="D94" s="71"/>
      <c r="E94" s="71"/>
      <c r="F94" s="71"/>
      <c r="G94" s="71"/>
      <c r="H94" s="71"/>
      <c r="I94" s="40"/>
    </row>
    <row r="95" spans="2:9" ht="17" customHeight="1">
      <c r="B95" s="35" t="s">
        <v>70</v>
      </c>
      <c r="C95" s="40"/>
      <c r="D95" s="73"/>
      <c r="E95" s="73"/>
      <c r="F95" s="73"/>
      <c r="G95" s="73"/>
      <c r="H95" s="73"/>
      <c r="I95" s="40"/>
    </row>
    <row r="96" spans="2:9" ht="17" customHeight="1">
      <c r="B96" s="35" t="s">
        <v>71</v>
      </c>
      <c r="C96" s="40"/>
      <c r="D96" s="71"/>
      <c r="E96" s="71"/>
      <c r="F96" s="71"/>
      <c r="G96" s="71"/>
      <c r="H96" s="71"/>
      <c r="I96" s="40"/>
    </row>
    <row r="97" spans="2:9" ht="11.5" customHeight="1">
      <c r="B97" s="43"/>
      <c r="C97" s="19"/>
      <c r="D97" s="19"/>
      <c r="E97" s="19"/>
      <c r="F97" s="19"/>
      <c r="G97" s="19"/>
      <c r="H97" s="19"/>
      <c r="I97" s="19"/>
    </row>
    <row r="98" spans="2:9" ht="11.5" customHeight="1">
      <c r="B98" s="43"/>
      <c r="C98" s="19"/>
      <c r="D98" s="19"/>
      <c r="E98" s="19"/>
      <c r="F98" s="19"/>
      <c r="G98" s="19"/>
      <c r="H98" s="19"/>
      <c r="I98" s="19"/>
    </row>
    <row r="99" spans="2:9" s="14" customFormat="1" ht="17.5" customHeight="1">
      <c r="B99" s="62" t="s">
        <v>73</v>
      </c>
      <c r="C99" s="62"/>
      <c r="D99" s="62"/>
      <c r="E99" s="62"/>
      <c r="F99" s="62"/>
      <c r="G99" s="62"/>
      <c r="H99" s="19"/>
      <c r="I99" s="19"/>
    </row>
    <row r="100" spans="2:9" ht="19.75" customHeight="1">
      <c r="B100" s="56"/>
      <c r="C100" s="56"/>
      <c r="D100" s="56"/>
      <c r="E100" s="56"/>
      <c r="F100" s="56"/>
      <c r="G100" s="56" t="str">
        <f>+H74</f>
        <v>Dec 31</v>
      </c>
      <c r="H100" s="19"/>
      <c r="I100" s="19"/>
    </row>
    <row r="101" spans="2:9" ht="20" customHeight="1" thickBot="1">
      <c r="B101" s="54"/>
      <c r="C101" s="54"/>
      <c r="D101" s="54"/>
      <c r="E101" s="54"/>
      <c r="F101" s="54"/>
      <c r="G101" s="65">
        <f>H67</f>
        <v>2021</v>
      </c>
      <c r="H101" s="19"/>
      <c r="I101" s="19"/>
    </row>
    <row r="102" spans="2:9" ht="16.5" customHeight="1" thickTop="1">
      <c r="B102" s="64" t="s">
        <v>76</v>
      </c>
      <c r="C102" s="19"/>
      <c r="D102" s="19"/>
      <c r="E102" s="19"/>
      <c r="F102" s="19"/>
      <c r="G102" s="19"/>
      <c r="H102" s="19"/>
      <c r="I102" s="19"/>
    </row>
    <row r="103" spans="2:9" ht="16.5" customHeight="1" thickBot="1">
      <c r="B103" s="35" t="s">
        <v>77</v>
      </c>
      <c r="C103" s="19"/>
      <c r="D103" s="19"/>
      <c r="E103" s="19"/>
      <c r="F103" s="19"/>
      <c r="G103" s="66">
        <v>6</v>
      </c>
      <c r="H103" s="19"/>
      <c r="I103" s="19"/>
    </row>
    <row r="104" spans="2:9" ht="16.5" customHeight="1" thickBot="1">
      <c r="B104" s="35" t="s">
        <v>75</v>
      </c>
      <c r="F104" s="19"/>
      <c r="G104" s="74"/>
      <c r="H104" s="19"/>
      <c r="I104" s="19"/>
    </row>
    <row r="105" spans="2:9" ht="16.5" customHeight="1">
      <c r="B105" s="35"/>
      <c r="F105" s="19"/>
      <c r="G105" s="35"/>
      <c r="H105" s="19"/>
      <c r="I105" s="19"/>
    </row>
    <row r="106" spans="2:9" ht="16.5" customHeight="1">
      <c r="B106" s="64" t="s">
        <v>78</v>
      </c>
      <c r="F106" s="19"/>
      <c r="G106" s="35"/>
      <c r="H106" s="19"/>
      <c r="I106" s="19"/>
    </row>
    <row r="107" spans="2:9" ht="16.5" customHeight="1">
      <c r="B107" s="35"/>
      <c r="F107" s="19"/>
      <c r="G107" s="63" t="s">
        <v>74</v>
      </c>
      <c r="H107" s="19"/>
      <c r="I107" s="19"/>
    </row>
    <row r="108" spans="2:9" ht="16.5" customHeight="1">
      <c r="B108" s="35" t="s">
        <v>80</v>
      </c>
      <c r="F108" s="19"/>
      <c r="G108" s="57">
        <v>1</v>
      </c>
      <c r="H108" s="19"/>
      <c r="I108" s="19"/>
    </row>
    <row r="109" spans="2:9" ht="16.5" customHeight="1">
      <c r="B109" s="35" t="s">
        <v>81</v>
      </c>
      <c r="F109" s="19"/>
      <c r="G109" s="57">
        <v>0.8</v>
      </c>
      <c r="H109" s="19"/>
      <c r="I109" s="19"/>
    </row>
    <row r="110" spans="2:9" ht="16.5" customHeight="1">
      <c r="B110" s="35" t="s">
        <v>82</v>
      </c>
      <c r="F110" s="19"/>
      <c r="G110" s="57">
        <v>0.5</v>
      </c>
      <c r="H110" s="19"/>
      <c r="I110" s="19"/>
    </row>
    <row r="111" spans="2:9" ht="16.5" customHeight="1">
      <c r="B111" s="35" t="s">
        <v>83</v>
      </c>
      <c r="F111" s="19"/>
      <c r="G111" s="57">
        <v>0.5</v>
      </c>
      <c r="H111" s="19"/>
      <c r="I111" s="19"/>
    </row>
    <row r="112" spans="2:9" ht="16.5" customHeight="1" thickBot="1">
      <c r="B112" s="35" t="s">
        <v>85</v>
      </c>
      <c r="F112" s="19"/>
      <c r="G112" s="57">
        <v>0.5</v>
      </c>
      <c r="H112" s="19"/>
      <c r="I112" s="19"/>
    </row>
    <row r="113" spans="2:9" ht="16.5" customHeight="1" thickBot="1">
      <c r="B113" s="35" t="s">
        <v>79</v>
      </c>
      <c r="F113" s="19"/>
      <c r="G113" s="75"/>
      <c r="H113" s="19"/>
      <c r="I113" s="19"/>
    </row>
    <row r="114" spans="2:9" ht="22" customHeight="1">
      <c r="B114" s="35"/>
      <c r="D114" s="45"/>
      <c r="E114" s="44"/>
      <c r="F114" s="19"/>
      <c r="G114" s="19"/>
      <c r="H114" s="19"/>
      <c r="I114" s="19"/>
    </row>
    <row r="115" spans="2:9" ht="11.5" customHeight="1">
      <c r="B115" s="43"/>
      <c r="D115" s="45"/>
      <c r="E115" s="44"/>
      <c r="F115" s="19"/>
      <c r="G115" s="19"/>
      <c r="H115" s="19"/>
      <c r="I115" s="19"/>
    </row>
    <row r="116" spans="2:9" ht="11.5" customHeight="1">
      <c r="B116" s="43"/>
      <c r="D116" s="45"/>
      <c r="E116" s="44"/>
      <c r="F116" s="19"/>
      <c r="G116" s="19"/>
      <c r="H116" s="19"/>
      <c r="I116" s="19"/>
    </row>
    <row r="117" spans="2:9" ht="11.5" customHeight="1">
      <c r="B117" s="43"/>
      <c r="D117" s="45"/>
      <c r="E117" s="44"/>
      <c r="F117" s="19"/>
      <c r="G117" s="19"/>
      <c r="H117" s="19"/>
      <c r="I117" s="19"/>
    </row>
    <row r="118" spans="2:9" ht="11.5" customHeight="1">
      <c r="B118" s="43"/>
      <c r="D118" s="45"/>
      <c r="E118" s="44"/>
      <c r="F118" s="19"/>
      <c r="G118" s="19"/>
      <c r="H118" s="19"/>
      <c r="I118" s="19"/>
    </row>
    <row r="119" spans="2:9" ht="11.5" customHeight="1">
      <c r="B119" s="43"/>
      <c r="D119" s="45"/>
      <c r="E119" s="44"/>
      <c r="F119" s="19"/>
      <c r="G119" s="19"/>
      <c r="H119" s="19"/>
      <c r="I119" s="19"/>
    </row>
    <row r="120" spans="2:9" ht="11.5" customHeight="1">
      <c r="B120" s="43"/>
      <c r="D120" s="45"/>
      <c r="E120" s="44"/>
      <c r="F120" s="19"/>
      <c r="G120" s="19"/>
      <c r="H120" s="19"/>
      <c r="I120" s="19"/>
    </row>
    <row r="121" spans="2:9" ht="11.5" customHeight="1">
      <c r="B121" s="43"/>
      <c r="D121" s="45"/>
      <c r="E121" s="44"/>
      <c r="F121" s="19"/>
      <c r="G121" s="19"/>
      <c r="H121" s="19"/>
      <c r="I121" s="19"/>
    </row>
    <row r="122" spans="2:9" ht="11.5" customHeight="1">
      <c r="B122" s="43"/>
      <c r="D122" s="45"/>
      <c r="E122" s="44"/>
      <c r="F122" s="19"/>
      <c r="G122" s="19"/>
      <c r="H122" s="19"/>
      <c r="I122" s="19"/>
    </row>
    <row r="123" spans="2:9" ht="11.5" customHeight="1">
      <c r="B123" s="43"/>
      <c r="D123" s="45"/>
      <c r="E123" s="44"/>
      <c r="F123" s="19"/>
      <c r="G123" s="19"/>
      <c r="H123" s="19"/>
      <c r="I123" s="19"/>
    </row>
    <row r="124" spans="2:9" ht="11.5" customHeight="1">
      <c r="B124" s="43"/>
      <c r="D124" s="45"/>
      <c r="E124" s="44"/>
      <c r="F124" s="19"/>
      <c r="G124" s="19"/>
      <c r="H124" s="19"/>
      <c r="I124" s="19"/>
    </row>
    <row r="125" spans="2:9" ht="11.5" customHeight="1">
      <c r="B125" s="43"/>
      <c r="D125" s="45"/>
      <c r="E125" s="44"/>
      <c r="F125" s="19"/>
      <c r="G125" s="19"/>
      <c r="H125" s="19"/>
      <c r="I125" s="19"/>
    </row>
    <row r="126" spans="2:9" ht="11.5" customHeight="1">
      <c r="B126" s="43"/>
      <c r="D126" s="45"/>
      <c r="E126" s="44"/>
      <c r="F126" s="19"/>
      <c r="G126" s="19"/>
      <c r="H126" s="19"/>
      <c r="I126" s="19"/>
    </row>
    <row r="127" spans="2:9" ht="11.5" customHeight="1">
      <c r="B127" s="43"/>
      <c r="D127" s="45"/>
      <c r="E127" s="44"/>
      <c r="F127" s="19"/>
      <c r="G127" s="19"/>
      <c r="H127" s="19"/>
      <c r="I127" s="19"/>
    </row>
    <row r="128" spans="2:9" ht="11.5" customHeight="1">
      <c r="B128" s="43"/>
      <c r="D128" s="45"/>
      <c r="E128" s="44"/>
      <c r="F128" s="19"/>
      <c r="G128" s="19"/>
      <c r="H128" s="19"/>
      <c r="I128" s="19"/>
    </row>
    <row r="129" spans="2:9" ht="11.5" customHeight="1">
      <c r="B129" s="43"/>
      <c r="D129" s="45"/>
      <c r="E129" s="44"/>
      <c r="F129" s="19"/>
      <c r="G129" s="19"/>
      <c r="H129" s="19"/>
      <c r="I129" s="19"/>
    </row>
    <row r="130" spans="2:9" ht="11.5" customHeight="1">
      <c r="B130" s="43"/>
      <c r="D130" s="45"/>
      <c r="E130" s="44"/>
      <c r="F130" s="19"/>
      <c r="G130" s="19"/>
      <c r="H130" s="19"/>
      <c r="I130" s="19"/>
    </row>
    <row r="131" spans="2:9" ht="11.5" customHeight="1">
      <c r="B131" s="43"/>
      <c r="D131" s="45"/>
      <c r="E131" s="44"/>
      <c r="F131" s="19"/>
      <c r="G131" s="19"/>
      <c r="H131" s="19"/>
      <c r="I131" s="19"/>
    </row>
    <row r="132" spans="2:9" ht="11.5" customHeight="1">
      <c r="B132" s="43"/>
      <c r="D132" s="45"/>
      <c r="E132" s="44"/>
      <c r="F132" s="19"/>
      <c r="G132" s="19"/>
      <c r="H132" s="19"/>
      <c r="I132" s="19"/>
    </row>
    <row r="133" spans="2:9" ht="11.5" customHeight="1">
      <c r="B133" s="43"/>
      <c r="D133" s="45"/>
      <c r="E133" s="44"/>
      <c r="F133" s="19"/>
      <c r="G133" s="19"/>
      <c r="H133" s="19"/>
      <c r="I133" s="19"/>
    </row>
    <row r="134" spans="2:9" ht="11.5" customHeight="1">
      <c r="B134" s="43"/>
      <c r="D134" s="45"/>
      <c r="E134" s="44"/>
      <c r="F134" s="19"/>
      <c r="G134" s="19"/>
      <c r="H134" s="19"/>
      <c r="I134" s="19"/>
    </row>
    <row r="135" spans="2:9" ht="11.5" customHeight="1">
      <c r="B135" s="43"/>
      <c r="D135" s="45"/>
      <c r="E135" s="44"/>
      <c r="F135" s="19"/>
      <c r="G135" s="19"/>
      <c r="H135" s="19"/>
      <c r="I135" s="19"/>
    </row>
    <row r="136" spans="2:9" ht="11.5" customHeight="1">
      <c r="B136" s="43"/>
      <c r="D136" s="45"/>
      <c r="E136" s="44"/>
      <c r="F136" s="19"/>
      <c r="G136" s="19"/>
      <c r="H136" s="19"/>
      <c r="I136" s="19"/>
    </row>
    <row r="137" spans="2:9" ht="11.5" customHeight="1">
      <c r="B137" s="43"/>
      <c r="D137" s="45"/>
      <c r="E137" s="44"/>
      <c r="F137" s="19"/>
      <c r="G137" s="19"/>
      <c r="H137" s="19"/>
      <c r="I137" s="19"/>
    </row>
    <row r="138" spans="2:9" ht="11.5" customHeight="1">
      <c r="B138" s="43"/>
      <c r="D138" s="45"/>
      <c r="E138" s="44"/>
      <c r="F138" s="19"/>
      <c r="G138" s="19"/>
      <c r="H138" s="19"/>
      <c r="I138" s="19"/>
    </row>
    <row r="139" spans="2:9" ht="11.5" customHeight="1">
      <c r="B139" s="43"/>
      <c r="D139" s="45"/>
      <c r="E139" s="44"/>
      <c r="F139" s="19"/>
      <c r="G139" s="19"/>
      <c r="H139" s="19"/>
      <c r="I139" s="19"/>
    </row>
    <row r="140" spans="2:9" ht="11.5" customHeight="1">
      <c r="B140" s="43"/>
      <c r="D140" s="45"/>
      <c r="E140" s="44"/>
      <c r="F140" s="19"/>
      <c r="G140" s="19"/>
      <c r="H140" s="19"/>
      <c r="I140" s="19"/>
    </row>
    <row r="141" spans="2:9" ht="11.5" customHeight="1">
      <c r="B141" s="43"/>
      <c r="D141" s="45"/>
      <c r="E141" s="44"/>
      <c r="F141" s="19"/>
      <c r="G141" s="19"/>
      <c r="H141" s="19"/>
      <c r="I141" s="19"/>
    </row>
    <row r="142" spans="2:9" ht="11.5" customHeight="1">
      <c r="B142" s="43"/>
      <c r="D142" s="45"/>
      <c r="E142" s="44"/>
      <c r="F142" s="19"/>
      <c r="G142" s="19"/>
      <c r="H142" s="19"/>
      <c r="I142" s="19"/>
    </row>
    <row r="143" spans="2:9" ht="11.5" customHeight="1">
      <c r="B143" s="43"/>
      <c r="D143" s="45"/>
      <c r="E143" s="44"/>
      <c r="F143" s="19"/>
      <c r="G143" s="19"/>
      <c r="H143" s="19"/>
      <c r="I143" s="19"/>
    </row>
    <row r="144" spans="2:9" ht="11.5" customHeight="1">
      <c r="B144" s="43"/>
      <c r="D144" s="45"/>
      <c r="E144" s="44"/>
      <c r="F144" s="19"/>
      <c r="G144" s="19"/>
      <c r="H144" s="19"/>
      <c r="I144" s="19"/>
    </row>
    <row r="145" spans="2:9" ht="11.5" customHeight="1">
      <c r="B145" s="43"/>
      <c r="D145" s="45"/>
      <c r="E145" s="44"/>
      <c r="F145" s="19"/>
      <c r="G145" s="19"/>
      <c r="H145" s="19"/>
      <c r="I145" s="19"/>
    </row>
    <row r="146" spans="2:9" ht="11.5" customHeight="1">
      <c r="B146" s="43"/>
      <c r="D146" s="45"/>
      <c r="E146" s="44"/>
      <c r="F146" s="19"/>
      <c r="G146" s="19"/>
      <c r="H146" s="19"/>
      <c r="I146" s="19"/>
    </row>
    <row r="147" spans="2:9" ht="11.5" customHeight="1">
      <c r="B147" s="43"/>
      <c r="D147" s="45"/>
      <c r="E147" s="44"/>
      <c r="F147" s="19"/>
      <c r="G147" s="19"/>
      <c r="H147" s="19"/>
      <c r="I147" s="19"/>
    </row>
    <row r="148" spans="2:9" ht="11.5" customHeight="1">
      <c r="B148" s="43"/>
      <c r="D148" s="45"/>
      <c r="E148" s="44"/>
      <c r="F148" s="19"/>
      <c r="G148" s="19"/>
      <c r="H148" s="19"/>
      <c r="I148" s="19"/>
    </row>
    <row r="149" spans="2:9" ht="11.5" customHeight="1">
      <c r="B149" s="43"/>
      <c r="D149" s="45"/>
      <c r="E149" s="44"/>
      <c r="F149" s="19"/>
      <c r="G149" s="19"/>
      <c r="H149" s="19"/>
      <c r="I149" s="19"/>
    </row>
    <row r="150" spans="2:9" ht="17" customHeight="1">
      <c r="B150" s="43"/>
      <c r="D150" s="45"/>
      <c r="E150" s="44"/>
      <c r="F150" s="19"/>
      <c r="G150" s="19"/>
      <c r="H150" s="19"/>
      <c r="I150" s="19"/>
    </row>
    <row r="151" spans="2:9" ht="17" customHeight="1">
      <c r="B151" s="43"/>
      <c r="D151" s="45"/>
      <c r="E151" s="44"/>
      <c r="F151" s="19"/>
      <c r="G151" s="19"/>
      <c r="H151" s="19"/>
      <c r="I151" s="19"/>
    </row>
  </sheetData>
  <mergeCells count="1">
    <mergeCell ref="E1:H1"/>
  </mergeCells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2022-04-21T19:36:11Z</dcterms:created>
  <dcterms:modified xsi:type="dcterms:W3CDTF">2022-04-21T20:24:50Z</dcterms:modified>
</cp:coreProperties>
</file>