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chool Work/Fordham/New folder/"/>
    </mc:Choice>
  </mc:AlternateContent>
  <xr:revisionPtr revIDLastSave="0" documentId="8_{B3E15344-4E0C-44FF-B031-77B77C5AF0F2}" xr6:coauthVersionLast="45" xr6:coauthVersionMax="45" xr10:uidLastSave="{00000000-0000-0000-0000-000000000000}"/>
  <bookViews>
    <workbookView xWindow="-93" yWindow="-93" windowWidth="19280" windowHeight="12186" activeTab="1" xr2:uid="{03D9DD71-0B23-46DC-A7BE-B6A5040E8DDC}"/>
  </bookViews>
  <sheets>
    <sheet name="Input" sheetId="1" r:id="rId1"/>
    <sheet name="Answers" sheetId="2" r:id="rId2"/>
  </sheets>
  <definedNames>
    <definedName name="_xlnm.Print_Area" localSheetId="0">Input!$A$1:$N$23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2" l="1"/>
  <c r="C18" i="2" l="1"/>
  <c r="L25" i="2"/>
  <c r="L24" i="2"/>
  <c r="L22" i="2"/>
  <c r="L21" i="2"/>
  <c r="E22" i="2"/>
  <c r="F15" i="2" s="1"/>
  <c r="G15" i="2" s="1"/>
  <c r="G12" i="2"/>
  <c r="G10" i="2"/>
  <c r="G9" i="2"/>
  <c r="E15" i="2"/>
  <c r="C9" i="2"/>
  <c r="C10" i="2"/>
  <c r="M16" i="2"/>
  <c r="A19" i="2"/>
  <c r="A18" i="2"/>
  <c r="A17" i="2"/>
  <c r="A16" i="2"/>
  <c r="A15" i="2"/>
  <c r="A14" i="2"/>
  <c r="A13" i="2"/>
  <c r="A12" i="2"/>
  <c r="A11" i="2"/>
  <c r="A10" i="2"/>
  <c r="A9" i="2"/>
  <c r="A8" i="2"/>
  <c r="C11" i="2" l="1"/>
  <c r="E11" i="2" s="1"/>
  <c r="C12" i="2" l="1"/>
  <c r="C13" i="2" s="1"/>
  <c r="E13" i="2" s="1"/>
  <c r="C16" i="2" l="1"/>
  <c r="D13" i="2" s="1"/>
  <c r="E12" i="2"/>
  <c r="D15" i="2"/>
  <c r="H15" i="2" s="1"/>
  <c r="D10" i="2"/>
  <c r="H10" i="2" s="1"/>
  <c r="D9" i="2"/>
  <c r="H9" i="2" s="1"/>
  <c r="D8" i="2"/>
  <c r="E16" i="2"/>
  <c r="D16" i="2"/>
  <c r="D11" i="2"/>
  <c r="D12" i="2"/>
  <c r="H12" i="2" s="1"/>
  <c r="A19" i="1"/>
  <c r="A18" i="1"/>
  <c r="A17" i="1"/>
  <c r="A16" i="1"/>
  <c r="A15" i="1"/>
  <c r="A14" i="1"/>
  <c r="A13" i="1"/>
  <c r="A12" i="1"/>
  <c r="A11" i="1"/>
  <c r="A10" i="1"/>
  <c r="A9" i="1"/>
  <c r="A8" i="1"/>
  <c r="H17" i="2" l="1"/>
</calcChain>
</file>

<file path=xl/sharedStrings.xml><?xml version="1.0" encoding="utf-8"?>
<sst xmlns="http://schemas.openxmlformats.org/spreadsheetml/2006/main" count="77" uniqueCount="42">
  <si>
    <t>Colorado Dental</t>
  </si>
  <si>
    <t>LBO ANALYSIS</t>
  </si>
  <si>
    <t>TRANSACTION SOURCES &amp; USES</t>
  </si>
  <si>
    <t>Sources</t>
  </si>
  <si>
    <t>Funded
($ 000's)</t>
  </si>
  <si>
    <t>% Cap</t>
  </si>
  <si>
    <t xml:space="preserve">  EBITDA
 x</t>
  </si>
  <si>
    <t>Interest Rate / Expected Return</t>
  </si>
  <si>
    <t>Calc
WACC</t>
  </si>
  <si>
    <t>Uses</t>
  </si>
  <si>
    <t>Amount
($ 000's)</t>
  </si>
  <si>
    <t>Cash</t>
  </si>
  <si>
    <t>Term Loan A</t>
  </si>
  <si>
    <t>Purchase of Equity (100% shares)</t>
  </si>
  <si>
    <t>Term Loan B</t>
  </si>
  <si>
    <t>Refinance Existing Debt</t>
  </si>
  <si>
    <t xml:space="preserve">   Total Bank Debt</t>
  </si>
  <si>
    <t>Transaction Fees &amp; Expenses</t>
  </si>
  <si>
    <t>Total Debt</t>
  </si>
  <si>
    <t>Cash Equity</t>
  </si>
  <si>
    <t>Total Sources</t>
  </si>
  <si>
    <t>Total Uses</t>
  </si>
  <si>
    <t>Tax Rate =</t>
  </si>
  <si>
    <t>Risk Free 
Rate
(Rf)</t>
  </si>
  <si>
    <t>Equity Market Return
(Rm)</t>
  </si>
  <si>
    <t>Equity Market Risk Premium 
(Rp = Rm - Rm)</t>
  </si>
  <si>
    <r>
      <t xml:space="preserve">Industry
Beta
</t>
    </r>
    <r>
      <rPr>
        <b/>
        <sz val="10"/>
        <color theme="1"/>
        <rFont val="Calibri"/>
        <family val="2"/>
      </rPr>
      <t>(β)</t>
    </r>
  </si>
  <si>
    <t>CAPM
= Rf + B .Rp</t>
  </si>
  <si>
    <t xml:space="preserve">Revolver </t>
  </si>
  <si>
    <t>Senior Unsecured Notes</t>
  </si>
  <si>
    <t>Equity  Return based CAPM =</t>
  </si>
  <si>
    <t>2018 EBITDA =</t>
  </si>
  <si>
    <t>Calculate or Given EBITDA</t>
  </si>
  <si>
    <t>Calculated
Based 
on CAPM</t>
  </si>
  <si>
    <r>
      <rPr>
        <b/>
        <u/>
        <sz val="10"/>
        <rFont val="Arial"/>
        <family val="2"/>
      </rPr>
      <t xml:space="preserve">After Tax </t>
    </r>
    <r>
      <rPr>
        <b/>
        <sz val="10"/>
        <rFont val="Arial"/>
        <family val="2"/>
      </rPr>
      <t xml:space="preserve">
Interest Rate/ Equity Exp. Ret.</t>
    </r>
  </si>
  <si>
    <t>Avg Rev. per patient</t>
  </si>
  <si>
    <t>Number of Visits /Yr</t>
  </si>
  <si>
    <t>Number of patients</t>
  </si>
  <si>
    <t>Revebue</t>
  </si>
  <si>
    <t>Cost of Revenues</t>
  </si>
  <si>
    <t>Operating Expenses</t>
  </si>
  <si>
    <t>EBITDA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</si>
</sst>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\x"/>
    <numFmt numFmtId="165" formatCode="_(* #,##0_);_(* \(#,##0\);_(* &quot;-&quot;??_);_(@_)"/>
    <numFmt numFmtId="166" formatCode="0.0%"/>
    <numFmt numFmtId="167" formatCode="0.00\x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indexed="9"/>
      <name val="Arial"/>
      <family val="2"/>
    </font>
    <font>
      <sz val="9"/>
      <color indexed="9"/>
      <name val="Arial"/>
      <family val="2"/>
    </font>
    <font>
      <sz val="10"/>
      <color indexed="9"/>
      <name val="Arial"/>
      <family val="2"/>
    </font>
    <font>
      <sz val="10"/>
      <color rgb="FF0066FF"/>
      <name val="Arial"/>
      <family val="2"/>
    </font>
    <font>
      <sz val="10"/>
      <color indexed="12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b/>
      <sz val="10"/>
      <color theme="1"/>
      <name val="Calibri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26"/>
      <name val="Arial"/>
      <family val="2"/>
    </font>
    <font>
      <b/>
      <sz val="1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4">
    <xf numFmtId="0" fontId="0" fillId="0" borderId="0" xfId="0"/>
    <xf numFmtId="0" fontId="3" fillId="0" borderId="0" xfId="4" applyFont="1" applyAlignment="1">
      <alignment horizontal="centerContinuous"/>
    </xf>
    <xf numFmtId="0" fontId="0" fillId="0" borderId="0" xfId="0" applyAlignment="1">
      <alignment horizontal="centerContinuous"/>
    </xf>
    <xf numFmtId="40" fontId="4" fillId="0" borderId="0" xfId="4" applyNumberFormat="1" applyFont="1" applyAlignment="1">
      <alignment horizontal="center" wrapText="1"/>
    </xf>
    <xf numFmtId="40" fontId="4" fillId="0" borderId="0" xfId="4" applyNumberFormat="1" applyFont="1" applyAlignment="1">
      <alignment horizontal="centerContinuous" vertical="distributed" wrapText="1"/>
    </xf>
    <xf numFmtId="0" fontId="0" fillId="0" borderId="0" xfId="0" applyAlignment="1">
      <alignment horizontal="centerContinuous" vertical="distributed"/>
    </xf>
    <xf numFmtId="0" fontId="5" fillId="2" borderId="0" xfId="0" applyFont="1" applyFill="1" applyAlignment="1">
      <alignment horizontal="right"/>
    </xf>
    <xf numFmtId="0" fontId="0" fillId="2" borderId="0" xfId="0" applyFill="1"/>
    <xf numFmtId="0" fontId="0" fillId="0" borderId="0" xfId="0" applyAlignment="1">
      <alignment horizontal="center"/>
    </xf>
    <xf numFmtId="0" fontId="6" fillId="3" borderId="0" xfId="4" applyFont="1" applyFill="1"/>
    <xf numFmtId="0" fontId="7" fillId="3" borderId="0" xfId="4" applyFont="1" applyFill="1"/>
    <xf numFmtId="0" fontId="8" fillId="3" borderId="0" xfId="0" applyFont="1" applyFill="1"/>
    <xf numFmtId="164" fontId="0" fillId="0" borderId="4" xfId="0" applyNumberFormat="1" applyBorder="1" applyAlignment="1">
      <alignment horizontal="center"/>
    </xf>
    <xf numFmtId="165" fontId="9" fillId="0" borderId="4" xfId="1" applyNumberFormat="1" applyFont="1" applyBorder="1"/>
    <xf numFmtId="166" fontId="0" fillId="0" borderId="4" xfId="3" applyNumberFormat="1" applyFont="1" applyBorder="1" applyAlignment="1">
      <alignment horizontal="center"/>
    </xf>
    <xf numFmtId="166" fontId="0" fillId="0" borderId="2" xfId="3" applyNumberFormat="1" applyFont="1" applyBorder="1" applyAlignment="1">
      <alignment horizontal="center"/>
    </xf>
    <xf numFmtId="165" fontId="2" fillId="0" borderId="2" xfId="1" applyNumberFormat="1" applyFont="1" applyBorder="1"/>
    <xf numFmtId="167" fontId="10" fillId="0" borderId="5" xfId="1" applyNumberFormat="1" applyFont="1" applyBorder="1" applyAlignment="1">
      <alignment horizontal="center"/>
    </xf>
    <xf numFmtId="165" fontId="10" fillId="0" borderId="4" xfId="1" applyNumberFormat="1" applyFont="1" applyBorder="1"/>
    <xf numFmtId="165" fontId="10" fillId="0" borderId="2" xfId="1" applyNumberFormat="1" applyFont="1" applyBorder="1"/>
    <xf numFmtId="165" fontId="2" fillId="0" borderId="6" xfId="1" applyNumberFormat="1" applyFont="1" applyBorder="1"/>
    <xf numFmtId="166" fontId="0" fillId="0" borderId="6" xfId="3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2" fillId="0" borderId="4" xfId="1" applyNumberFormat="1" applyFont="1" applyBorder="1"/>
    <xf numFmtId="165" fontId="10" fillId="0" borderId="0" xfId="0" applyNumberFormat="1" applyFont="1"/>
    <xf numFmtId="0" fontId="2" fillId="0" borderId="0" xfId="0" applyFont="1"/>
    <xf numFmtId="0" fontId="5" fillId="0" borderId="0" xfId="0" applyFont="1"/>
    <xf numFmtId="164" fontId="0" fillId="0" borderId="6" xfId="0" applyNumberFormat="1" applyBorder="1" applyAlignment="1">
      <alignment horizontal="center"/>
    </xf>
    <xf numFmtId="165" fontId="5" fillId="0" borderId="7" xfId="1" applyNumberFormat="1" applyFont="1" applyBorder="1"/>
    <xf numFmtId="165" fontId="0" fillId="0" borderId="0" xfId="0" applyNumberFormat="1"/>
    <xf numFmtId="0" fontId="11" fillId="0" borderId="0" xfId="0" applyFont="1" applyAlignment="1">
      <alignment horizontal="center"/>
    </xf>
    <xf numFmtId="166" fontId="11" fillId="0" borderId="7" xfId="3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165" fontId="5" fillId="0" borderId="2" xfId="2" applyNumberFormat="1" applyFont="1" applyBorder="1"/>
    <xf numFmtId="43" fontId="0" fillId="0" borderId="0" xfId="0" applyNumberFormat="1"/>
    <xf numFmtId="10" fontId="12" fillId="0" borderId="2" xfId="3" applyNumberFormat="1" applyFont="1" applyBorder="1"/>
    <xf numFmtId="166" fontId="12" fillId="0" borderId="0" xfId="3" applyNumberFormat="1" applyFont="1"/>
    <xf numFmtId="0" fontId="5" fillId="0" borderId="0" xfId="0" applyFont="1" applyAlignment="1">
      <alignment horizontal="right" wrapText="1"/>
    </xf>
    <xf numFmtId="10" fontId="12" fillId="0" borderId="2" xfId="3" applyNumberFormat="1" applyFon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67" fontId="12" fillId="0" borderId="3" xfId="3" applyNumberFormat="1" applyFont="1" applyBorder="1" applyAlignment="1">
      <alignment horizontal="center"/>
    </xf>
    <xf numFmtId="10" fontId="11" fillId="0" borderId="9" xfId="3" applyNumberFormat="1" applyFont="1" applyBorder="1" applyAlignment="1">
      <alignment horizontal="center"/>
    </xf>
    <xf numFmtId="0" fontId="5" fillId="0" borderId="0" xfId="0" quotePrefix="1" applyFont="1" applyAlignment="1">
      <alignment horizontal="right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40" fontId="17" fillId="0" borderId="0" xfId="4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0" xfId="0" applyFont="1" applyAlignment="1">
      <alignment horizontal="centerContinuous" vertical="distributed"/>
    </xf>
    <xf numFmtId="0" fontId="0" fillId="0" borderId="0" xfId="0" applyFill="1"/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6" fontId="0" fillId="0" borderId="13" xfId="3" applyNumberFormat="1" applyFont="1" applyBorder="1" applyAlignment="1">
      <alignment horizontal="center"/>
    </xf>
    <xf numFmtId="167" fontId="10" fillId="0" borderId="6" xfId="1" applyNumberFormat="1" applyFont="1" applyBorder="1" applyAlignment="1">
      <alignment horizontal="center"/>
    </xf>
    <xf numFmtId="165" fontId="9" fillId="0" borderId="6" xfId="1" applyNumberFormat="1" applyFont="1" applyBorder="1"/>
    <xf numFmtId="165" fontId="5" fillId="0" borderId="13" xfId="1" applyNumberFormat="1" applyFont="1" applyBorder="1"/>
    <xf numFmtId="164" fontId="0" fillId="0" borderId="13" xfId="0" applyNumberFormat="1" applyBorder="1" applyAlignment="1">
      <alignment horizontal="center"/>
    </xf>
    <xf numFmtId="165" fontId="10" fillId="0" borderId="6" xfId="1" applyNumberFormat="1" applyFont="1" applyBorder="1"/>
    <xf numFmtId="0" fontId="11" fillId="0" borderId="2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center" wrapText="1"/>
    </xf>
    <xf numFmtId="10" fontId="0" fillId="0" borderId="4" xfId="3" applyNumberFormat="1" applyFont="1" applyBorder="1" applyAlignment="1">
      <alignment horizontal="center"/>
    </xf>
    <xf numFmtId="10" fontId="0" fillId="0" borderId="2" xfId="3" applyNumberFormat="1" applyFont="1" applyBorder="1" applyAlignment="1">
      <alignment horizontal="center"/>
    </xf>
    <xf numFmtId="10" fontId="2" fillId="0" borderId="0" xfId="3" applyNumberFormat="1" applyFont="1" applyAlignment="1">
      <alignment horizontal="center"/>
    </xf>
    <xf numFmtId="10" fontId="2" fillId="0" borderId="0" xfId="3" applyNumberFormat="1" applyFont="1" applyAlignment="1">
      <alignment horizontal="center" wrapText="1"/>
    </xf>
    <xf numFmtId="165" fontId="15" fillId="0" borderId="14" xfId="0" applyNumberFormat="1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11" fillId="0" borderId="18" xfId="0" applyFont="1" applyFill="1" applyBorder="1" applyAlignment="1">
      <alignment horizontal="center" wrapText="1"/>
    </xf>
    <xf numFmtId="165" fontId="0" fillId="0" borderId="0" xfId="1" applyNumberFormat="1" applyFont="1" applyBorder="1"/>
    <xf numFmtId="165" fontId="0" fillId="0" borderId="0" xfId="0" applyNumberFormat="1" applyBorder="1"/>
    <xf numFmtId="9" fontId="0" fillId="0" borderId="19" xfId="0" applyNumberFormat="1" applyBorder="1"/>
    <xf numFmtId="0" fontId="0" fillId="0" borderId="20" xfId="0" applyBorder="1"/>
    <xf numFmtId="0" fontId="0" fillId="0" borderId="1" xfId="0" applyBorder="1"/>
    <xf numFmtId="0" fontId="0" fillId="0" borderId="21" xfId="0" applyBorder="1"/>
  </cellXfs>
  <cellStyles count="5">
    <cellStyle name="Comma" xfId="1" builtinId="3"/>
    <cellStyle name="Currency" xfId="2" builtinId="4"/>
    <cellStyle name="Normal" xfId="0" builtinId="0"/>
    <cellStyle name="Normal_OSK Spreads - 2006-3Q 10Q" xfId="4" xr:uid="{185C3063-78D7-4BF1-B2AF-73FE05E4D796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4959D-4551-46E5-93AA-274D658D9A74}">
  <sheetPr>
    <pageSetUpPr fitToPage="1"/>
  </sheetPr>
  <dimension ref="A1:O23"/>
  <sheetViews>
    <sheetView workbookViewId="0">
      <selection sqref="A1:XFD1048576"/>
    </sheetView>
  </sheetViews>
  <sheetFormatPr defaultRowHeight="14.35" x14ac:dyDescent="0.5"/>
  <cols>
    <col min="1" max="1" width="3.1171875" customWidth="1"/>
    <col min="2" max="2" width="21.703125" customWidth="1"/>
    <col min="3" max="8" width="13.46875" customWidth="1"/>
    <col min="9" max="9" width="5.64453125" customWidth="1"/>
    <col min="13" max="13" width="11.703125" customWidth="1"/>
    <col min="14" max="14" width="0.76171875" customWidth="1"/>
  </cols>
  <sheetData>
    <row r="1" spans="1:15" ht="26" customHeight="1" x14ac:dyDescent="1">
      <c r="A1" s="45"/>
      <c r="B1" s="46" t="s">
        <v>0</v>
      </c>
      <c r="C1" s="1"/>
      <c r="D1" s="1"/>
      <c r="E1" s="1"/>
      <c r="F1" s="1"/>
      <c r="G1" s="1"/>
      <c r="H1" s="1"/>
      <c r="I1" s="1"/>
      <c r="J1" s="1"/>
      <c r="K1" s="47"/>
      <c r="L1" s="47"/>
      <c r="M1" s="47"/>
      <c r="O1" s="2"/>
    </row>
    <row r="2" spans="1:15" ht="14" customHeight="1" x14ac:dyDescent="0.5">
      <c r="A2" s="3"/>
      <c r="B2" s="4" t="s">
        <v>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O2" s="5"/>
    </row>
    <row r="3" spans="1:15" ht="3" customHeight="1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5" ht="6.35" customHeight="1" x14ac:dyDescent="0.5">
      <c r="A4" s="3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ht="17.7" x14ac:dyDescent="0.55000000000000004">
      <c r="A5" s="3"/>
      <c r="B5" s="9" t="s">
        <v>2</v>
      </c>
      <c r="C5" s="10"/>
      <c r="D5" s="10"/>
      <c r="E5" s="10"/>
      <c r="F5" s="10"/>
      <c r="G5" s="10"/>
      <c r="H5" s="10"/>
      <c r="I5" s="10"/>
      <c r="J5" s="11"/>
      <c r="K5" s="11"/>
      <c r="L5" s="11"/>
      <c r="M5" s="11"/>
    </row>
    <row r="6" spans="1:15" ht="4" customHeight="1" thickBot="1" x14ac:dyDescent="0.55000000000000004">
      <c r="A6" s="3"/>
      <c r="F6" s="43"/>
    </row>
    <row r="7" spans="1:15" ht="51" thickBot="1" x14ac:dyDescent="0.55000000000000004">
      <c r="A7" s="8"/>
      <c r="B7" s="52" t="s">
        <v>3</v>
      </c>
      <c r="C7" s="53" t="s">
        <v>4</v>
      </c>
      <c r="D7" s="54" t="s">
        <v>5</v>
      </c>
      <c r="E7" s="53" t="s">
        <v>6</v>
      </c>
      <c r="F7" s="53" t="s">
        <v>7</v>
      </c>
      <c r="G7" s="53" t="s">
        <v>34</v>
      </c>
      <c r="H7" s="55" t="s">
        <v>8</v>
      </c>
      <c r="I7" s="49"/>
      <c r="J7" s="50" t="s">
        <v>9</v>
      </c>
      <c r="K7" s="51"/>
      <c r="L7" s="50"/>
      <c r="M7" s="56" t="s">
        <v>10</v>
      </c>
    </row>
    <row r="8" spans="1:15" ht="29" customHeight="1" x14ac:dyDescent="0.5">
      <c r="A8" s="8">
        <f>ROW()</f>
        <v>8</v>
      </c>
      <c r="B8" t="s">
        <v>28</v>
      </c>
      <c r="C8" s="13"/>
      <c r="D8" s="14"/>
      <c r="E8" s="12"/>
      <c r="F8" s="12"/>
      <c r="G8" s="12"/>
      <c r="H8" s="12"/>
      <c r="J8" t="s">
        <v>11</v>
      </c>
      <c r="M8" s="13"/>
    </row>
    <row r="9" spans="1:15" ht="29" customHeight="1" x14ac:dyDescent="0.5">
      <c r="A9" s="8">
        <f>ROW()</f>
        <v>9</v>
      </c>
      <c r="B9" t="s">
        <v>12</v>
      </c>
      <c r="C9" s="16"/>
      <c r="D9" s="15"/>
      <c r="E9" s="17"/>
      <c r="F9" s="15"/>
      <c r="G9" s="15"/>
      <c r="H9" s="15"/>
      <c r="J9" t="s">
        <v>13</v>
      </c>
      <c r="M9" s="18"/>
    </row>
    <row r="10" spans="1:15" ht="29" customHeight="1" thickBot="1" x14ac:dyDescent="0.55000000000000004">
      <c r="A10" s="8">
        <f>ROW()</f>
        <v>10</v>
      </c>
      <c r="B10" t="s">
        <v>14</v>
      </c>
      <c r="C10" s="20"/>
      <c r="D10" s="21"/>
      <c r="E10" s="58"/>
      <c r="F10" s="15"/>
      <c r="G10" s="15"/>
      <c r="H10" s="15"/>
      <c r="J10" t="s">
        <v>15</v>
      </c>
      <c r="M10" s="19"/>
    </row>
    <row r="11" spans="1:15" ht="29" customHeight="1" thickTop="1" x14ac:dyDescent="0.5">
      <c r="A11" s="8">
        <f>ROW()</f>
        <v>11</v>
      </c>
      <c r="B11" t="s">
        <v>16</v>
      </c>
      <c r="C11" s="13"/>
      <c r="D11" s="14"/>
      <c r="E11" s="12"/>
      <c r="F11" s="22"/>
      <c r="G11" s="22"/>
      <c r="H11" s="22"/>
      <c r="J11" t="s">
        <v>17</v>
      </c>
      <c r="M11" s="19"/>
    </row>
    <row r="12" spans="1:15" ht="29" customHeight="1" thickBot="1" x14ac:dyDescent="0.55000000000000004">
      <c r="A12" s="8">
        <f>ROW()</f>
        <v>12</v>
      </c>
      <c r="B12" t="s">
        <v>29</v>
      </c>
      <c r="C12" s="59"/>
      <c r="D12" s="21"/>
      <c r="E12" s="27"/>
      <c r="F12" s="15"/>
      <c r="G12" s="15"/>
      <c r="H12" s="15"/>
      <c r="M12" s="24"/>
    </row>
    <row r="13" spans="1:15" ht="29" customHeight="1" thickTop="1" x14ac:dyDescent="0.5">
      <c r="A13" s="8">
        <f>ROW()</f>
        <v>13</v>
      </c>
      <c r="B13" s="25" t="s">
        <v>18</v>
      </c>
      <c r="C13" s="13"/>
      <c r="D13" s="14"/>
      <c r="E13" s="12"/>
      <c r="F13" s="22"/>
      <c r="G13" s="22"/>
      <c r="H13" s="22"/>
      <c r="M13" s="24"/>
    </row>
    <row r="14" spans="1:15" ht="41.7" customHeight="1" x14ac:dyDescent="0.5">
      <c r="A14" s="8">
        <f>ROW()</f>
        <v>14</v>
      </c>
      <c r="B14" s="25"/>
      <c r="C14" s="25"/>
      <c r="D14" s="22"/>
      <c r="E14" s="25"/>
      <c r="F14" s="44" t="s">
        <v>33</v>
      </c>
      <c r="G14" s="22"/>
      <c r="H14" s="22"/>
      <c r="M14" s="24"/>
    </row>
    <row r="15" spans="1:15" ht="29" customHeight="1" thickBot="1" x14ac:dyDescent="0.55000000000000004">
      <c r="A15" s="8">
        <f>ROW()</f>
        <v>15</v>
      </c>
      <c r="B15" s="25" t="s">
        <v>19</v>
      </c>
      <c r="C15" s="62"/>
      <c r="D15" s="21"/>
      <c r="E15" s="27"/>
      <c r="F15" s="15"/>
      <c r="G15" s="15"/>
      <c r="H15" s="15"/>
      <c r="M15" s="24"/>
    </row>
    <row r="16" spans="1:15" ht="29" customHeight="1" thickTop="1" thickBot="1" x14ac:dyDescent="0.55000000000000004">
      <c r="A16" s="8">
        <f>ROW()</f>
        <v>16</v>
      </c>
      <c r="B16" s="26" t="s">
        <v>20</v>
      </c>
      <c r="C16" s="60"/>
      <c r="D16" s="57"/>
      <c r="E16" s="61"/>
      <c r="F16" s="22"/>
      <c r="G16" s="22"/>
      <c r="H16" s="22"/>
      <c r="J16" s="26" t="s">
        <v>21</v>
      </c>
      <c r="K16" s="26"/>
      <c r="L16" s="26"/>
      <c r="M16" s="28"/>
    </row>
    <row r="17" spans="1:11" ht="29" customHeight="1" thickTop="1" thickBot="1" x14ac:dyDescent="0.55000000000000004">
      <c r="A17" s="8">
        <f>ROW()</f>
        <v>17</v>
      </c>
      <c r="F17" s="8"/>
      <c r="G17" s="30"/>
      <c r="H17" s="31"/>
    </row>
    <row r="18" spans="1:11" ht="29" customHeight="1" x14ac:dyDescent="0.5">
      <c r="A18" s="8">
        <f>ROW()</f>
        <v>18</v>
      </c>
      <c r="B18" s="42" t="s">
        <v>31</v>
      </c>
      <c r="C18" s="33"/>
      <c r="D18" s="29" t="s">
        <v>32</v>
      </c>
      <c r="K18" s="34"/>
    </row>
    <row r="19" spans="1:11" ht="29" customHeight="1" x14ac:dyDescent="0.5">
      <c r="A19" s="8">
        <f>ROW()</f>
        <v>19</v>
      </c>
      <c r="B19" s="32" t="s">
        <v>22</v>
      </c>
      <c r="C19" s="35"/>
    </row>
    <row r="20" spans="1:11" ht="9" customHeight="1" thickBot="1" x14ac:dyDescent="0.55000000000000004">
      <c r="A20" s="8"/>
      <c r="B20" s="32"/>
      <c r="D20" s="36"/>
    </row>
    <row r="21" spans="1:11" ht="43.45" customHeight="1" x14ac:dyDescent="0.5">
      <c r="A21" s="8"/>
      <c r="B21" s="37"/>
      <c r="C21" s="63" t="s">
        <v>23</v>
      </c>
      <c r="D21" s="63" t="s">
        <v>24</v>
      </c>
      <c r="E21" s="63" t="s">
        <v>25</v>
      </c>
      <c r="F21" s="64" t="s">
        <v>26</v>
      </c>
      <c r="G21" s="65" t="s">
        <v>27</v>
      </c>
    </row>
    <row r="22" spans="1:11" ht="29" customHeight="1" thickBot="1" x14ac:dyDescent="0.55000000000000004">
      <c r="A22" s="8"/>
      <c r="B22" s="37" t="s">
        <v>30</v>
      </c>
      <c r="C22" s="38"/>
      <c r="D22" s="38"/>
      <c r="E22" s="39"/>
      <c r="F22" s="40"/>
      <c r="G22" s="41"/>
    </row>
    <row r="23" spans="1:11" ht="7.35" customHeight="1" x14ac:dyDescent="0.5">
      <c r="A23" s="8"/>
      <c r="B23" s="32"/>
      <c r="C23" s="36"/>
    </row>
  </sheetData>
  <pageMargins left="0.7" right="0.7" top="0.75" bottom="0.75" header="0.3" footer="0.3"/>
  <pageSetup scale="81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07516-085E-4971-96AA-391819FEB1ED}">
  <dimension ref="A1:O26"/>
  <sheetViews>
    <sheetView tabSelected="1" workbookViewId="0">
      <selection activeCell="F14" sqref="F14"/>
    </sheetView>
  </sheetViews>
  <sheetFormatPr defaultRowHeight="14.35" x14ac:dyDescent="0.5"/>
  <cols>
    <col min="1" max="1" width="3.1171875" customWidth="1"/>
    <col min="2" max="2" width="21.703125" customWidth="1"/>
    <col min="3" max="8" width="13.46875" customWidth="1"/>
    <col min="9" max="9" width="5.64453125" customWidth="1"/>
    <col min="12" max="12" width="12.3515625" bestFit="1" customWidth="1"/>
    <col min="13" max="13" width="11.703125" customWidth="1"/>
    <col min="14" max="14" width="0.76171875" customWidth="1"/>
  </cols>
  <sheetData>
    <row r="1" spans="1:15" ht="26" customHeight="1" x14ac:dyDescent="1">
      <c r="A1" s="45"/>
      <c r="B1" s="46" t="s">
        <v>0</v>
      </c>
      <c r="C1" s="1"/>
      <c r="D1" s="1"/>
      <c r="E1" s="1"/>
      <c r="F1" s="1"/>
      <c r="G1" s="1"/>
      <c r="H1" s="1"/>
      <c r="I1" s="1"/>
      <c r="J1" s="1"/>
      <c r="K1" s="47"/>
      <c r="L1" s="47"/>
      <c r="M1" s="47"/>
      <c r="O1" s="2"/>
    </row>
    <row r="2" spans="1:15" ht="14" customHeight="1" x14ac:dyDescent="0.5">
      <c r="A2" s="3"/>
      <c r="B2" s="4" t="s">
        <v>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O2" s="5"/>
    </row>
    <row r="3" spans="1:15" ht="3" customHeight="1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5" ht="6.35" customHeight="1" x14ac:dyDescent="0.5">
      <c r="A4" s="3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ht="17.7" x14ac:dyDescent="0.55000000000000004">
      <c r="A5" s="3"/>
      <c r="B5" s="9" t="s">
        <v>2</v>
      </c>
      <c r="C5" s="10"/>
      <c r="D5" s="10"/>
      <c r="E5" s="10"/>
      <c r="F5" s="10"/>
      <c r="G5" s="10"/>
      <c r="H5" s="10"/>
      <c r="I5" s="10"/>
      <c r="J5" s="11"/>
      <c r="K5" s="11"/>
      <c r="L5" s="11"/>
      <c r="M5" s="11"/>
    </row>
    <row r="6" spans="1:15" ht="4" customHeight="1" thickBot="1" x14ac:dyDescent="0.55000000000000004">
      <c r="A6" s="3"/>
      <c r="F6" s="43"/>
    </row>
    <row r="7" spans="1:15" ht="51" thickBot="1" x14ac:dyDescent="0.55000000000000004">
      <c r="A7" s="8"/>
      <c r="B7" s="52" t="s">
        <v>3</v>
      </c>
      <c r="C7" s="53" t="s">
        <v>4</v>
      </c>
      <c r="D7" s="54" t="s">
        <v>5</v>
      </c>
      <c r="E7" s="53" t="s">
        <v>6</v>
      </c>
      <c r="F7" s="53" t="s">
        <v>7</v>
      </c>
      <c r="G7" s="53" t="s">
        <v>34</v>
      </c>
      <c r="H7" s="55" t="s">
        <v>8</v>
      </c>
      <c r="I7" s="49"/>
      <c r="J7" s="50" t="s">
        <v>9</v>
      </c>
      <c r="K7" s="51"/>
      <c r="L7" s="50"/>
      <c r="M7" s="56" t="s">
        <v>10</v>
      </c>
    </row>
    <row r="8" spans="1:15" ht="29" customHeight="1" x14ac:dyDescent="0.5">
      <c r="A8" s="8">
        <f>ROW()</f>
        <v>8</v>
      </c>
      <c r="B8" t="s">
        <v>28</v>
      </c>
      <c r="C8" s="13">
        <v>0</v>
      </c>
      <c r="D8" s="14">
        <f>+C8/$C$16</f>
        <v>0</v>
      </c>
      <c r="E8" s="12"/>
      <c r="F8" s="66"/>
      <c r="G8" s="66"/>
      <c r="H8" s="12"/>
      <c r="J8" t="s">
        <v>11</v>
      </c>
      <c r="M8" s="13">
        <v>0</v>
      </c>
    </row>
    <row r="9" spans="1:15" ht="29" customHeight="1" x14ac:dyDescent="0.5">
      <c r="A9" s="8">
        <f>ROW()</f>
        <v>9</v>
      </c>
      <c r="B9" t="s">
        <v>12</v>
      </c>
      <c r="C9" s="13">
        <f t="shared" ref="C9:C10" si="0">+E9*$C$18</f>
        <v>180000</v>
      </c>
      <c r="D9" s="15">
        <f t="shared" ref="D9:D16" si="1">+C9/$C$16</f>
        <v>0.15652173913043479</v>
      </c>
      <c r="E9" s="17">
        <v>1.8</v>
      </c>
      <c r="F9" s="67">
        <v>5.5E-2</v>
      </c>
      <c r="G9" s="67">
        <f>+F9*(1-$C$19)</f>
        <v>4.2900000000000001E-2</v>
      </c>
      <c r="H9" s="15">
        <f>+G9*D9</f>
        <v>6.7147826086956528E-3</v>
      </c>
      <c r="J9" t="s">
        <v>13</v>
      </c>
      <c r="M9" s="18">
        <v>780000</v>
      </c>
    </row>
    <row r="10" spans="1:15" ht="29" customHeight="1" thickBot="1" x14ac:dyDescent="0.55000000000000004">
      <c r="A10" s="8">
        <f>ROW()</f>
        <v>10</v>
      </c>
      <c r="B10" t="s">
        <v>14</v>
      </c>
      <c r="C10" s="13">
        <f t="shared" si="0"/>
        <v>200000</v>
      </c>
      <c r="D10" s="21">
        <f t="shared" si="1"/>
        <v>0.17391304347826086</v>
      </c>
      <c r="E10" s="58">
        <v>2</v>
      </c>
      <c r="F10" s="67">
        <v>0.06</v>
      </c>
      <c r="G10" s="67">
        <f>+F10*(1-$C$19)</f>
        <v>4.6800000000000001E-2</v>
      </c>
      <c r="H10" s="15">
        <f>+G10*D10</f>
        <v>8.1391304347826088E-3</v>
      </c>
      <c r="J10" t="s">
        <v>15</v>
      </c>
      <c r="M10" s="19">
        <v>320000</v>
      </c>
    </row>
    <row r="11" spans="1:15" ht="29" customHeight="1" thickTop="1" x14ac:dyDescent="0.5">
      <c r="A11" s="8">
        <f>ROW()</f>
        <v>11</v>
      </c>
      <c r="B11" t="s">
        <v>16</v>
      </c>
      <c r="C11" s="23">
        <f>SUM(C8:C10)</f>
        <v>380000</v>
      </c>
      <c r="D11" s="14">
        <f t="shared" si="1"/>
        <v>0.33043478260869563</v>
      </c>
      <c r="E11" s="12">
        <f>+C11/$C$18</f>
        <v>3.8</v>
      </c>
      <c r="F11" s="68"/>
      <c r="G11" s="68"/>
      <c r="H11" s="22"/>
      <c r="J11" t="s">
        <v>17</v>
      </c>
      <c r="M11" s="19">
        <v>50000</v>
      </c>
    </row>
    <row r="12" spans="1:15" ht="29" customHeight="1" thickBot="1" x14ac:dyDescent="0.55000000000000004">
      <c r="A12" s="8">
        <f>ROW()</f>
        <v>12</v>
      </c>
      <c r="B12" t="s">
        <v>29</v>
      </c>
      <c r="C12" s="59">
        <f>+M16-C11-C15</f>
        <v>170000</v>
      </c>
      <c r="D12" s="21">
        <f t="shared" si="1"/>
        <v>0.14782608695652175</v>
      </c>
      <c r="E12" s="27">
        <f t="shared" ref="E12:E16" si="2">+C12/$C$18</f>
        <v>1.7</v>
      </c>
      <c r="F12" s="67">
        <v>0.09</v>
      </c>
      <c r="G12" s="67">
        <f>+F12*(1-$C$19)</f>
        <v>7.0199999999999999E-2</v>
      </c>
      <c r="H12" s="15">
        <f>+G12*D12</f>
        <v>1.0377391304347826E-2</v>
      </c>
      <c r="M12" s="24"/>
    </row>
    <row r="13" spans="1:15" ht="29" customHeight="1" thickTop="1" x14ac:dyDescent="0.5">
      <c r="A13" s="8">
        <f>ROW()</f>
        <v>13</v>
      </c>
      <c r="B13" s="25" t="s">
        <v>18</v>
      </c>
      <c r="C13" s="13">
        <f>+C12+C11</f>
        <v>550000</v>
      </c>
      <c r="D13" s="14">
        <f t="shared" si="1"/>
        <v>0.47826086956521741</v>
      </c>
      <c r="E13" s="12">
        <f t="shared" si="2"/>
        <v>5.5</v>
      </c>
      <c r="F13" s="68"/>
      <c r="G13" s="68"/>
      <c r="H13" s="22"/>
      <c r="M13" s="24"/>
    </row>
    <row r="14" spans="1:15" ht="41.7" customHeight="1" x14ac:dyDescent="0.5">
      <c r="A14" s="8">
        <f>ROW()</f>
        <v>14</v>
      </c>
      <c r="B14" s="25"/>
      <c r="C14" s="25"/>
      <c r="D14" s="22"/>
      <c r="E14" s="25"/>
      <c r="F14" s="69" t="s">
        <v>33</v>
      </c>
      <c r="G14" s="68"/>
      <c r="H14" s="22"/>
      <c r="M14" s="24"/>
    </row>
    <row r="15" spans="1:15" ht="29" customHeight="1" thickBot="1" x14ac:dyDescent="0.55000000000000004">
      <c r="A15" s="8">
        <f>ROW()</f>
        <v>15</v>
      </c>
      <c r="B15" s="25" t="s">
        <v>19</v>
      </c>
      <c r="C15" s="62">
        <v>600000</v>
      </c>
      <c r="D15" s="21">
        <f t="shared" si="1"/>
        <v>0.52173913043478259</v>
      </c>
      <c r="E15" s="27">
        <f t="shared" si="2"/>
        <v>6</v>
      </c>
      <c r="F15" s="67">
        <f>+G22</f>
        <v>0.18</v>
      </c>
      <c r="G15" s="67">
        <f>+F15</f>
        <v>0.18</v>
      </c>
      <c r="H15" s="15">
        <f>+G15*D15</f>
        <v>9.3913043478260863E-2</v>
      </c>
      <c r="M15" s="24"/>
    </row>
    <row r="16" spans="1:15" ht="29" customHeight="1" thickTop="1" thickBot="1" x14ac:dyDescent="0.55000000000000004">
      <c r="A16" s="8">
        <f>ROW()</f>
        <v>16</v>
      </c>
      <c r="B16" s="26" t="s">
        <v>20</v>
      </c>
      <c r="C16" s="60">
        <f>+C15+C13</f>
        <v>1150000</v>
      </c>
      <c r="D16" s="57">
        <f t="shared" si="1"/>
        <v>1</v>
      </c>
      <c r="E16" s="61">
        <f t="shared" si="2"/>
        <v>11.5</v>
      </c>
      <c r="F16" s="22"/>
      <c r="G16" s="22"/>
      <c r="H16" s="22"/>
      <c r="J16" s="26" t="s">
        <v>21</v>
      </c>
      <c r="K16" s="26"/>
      <c r="L16" s="26"/>
      <c r="M16" s="28">
        <f>SUM(M8:M11)</f>
        <v>1150000</v>
      </c>
    </row>
    <row r="17" spans="1:13" ht="25.7" customHeight="1" thickTop="1" thickBot="1" x14ac:dyDescent="0.55000000000000004">
      <c r="A17" s="8">
        <f>ROW()</f>
        <v>17</v>
      </c>
      <c r="F17" s="8"/>
      <c r="G17" s="30"/>
      <c r="H17" s="31">
        <f>+H15+H12+H10+H9</f>
        <v>0.11914434782608695</v>
      </c>
    </row>
    <row r="18" spans="1:13" ht="25.7" customHeight="1" x14ac:dyDescent="0.5">
      <c r="A18" s="8">
        <f>ROW()</f>
        <v>18</v>
      </c>
      <c r="B18" s="42" t="s">
        <v>31</v>
      </c>
      <c r="C18" s="33">
        <f>+L25</f>
        <v>100000</v>
      </c>
      <c r="D18" s="29" t="s">
        <v>32</v>
      </c>
      <c r="J18" s="71" t="s">
        <v>35</v>
      </c>
      <c r="K18" s="72"/>
      <c r="L18" s="72">
        <v>250</v>
      </c>
      <c r="M18" s="73"/>
    </row>
    <row r="19" spans="1:13" ht="25.7" customHeight="1" x14ac:dyDescent="0.5">
      <c r="A19" s="8">
        <f>ROW()</f>
        <v>19</v>
      </c>
      <c r="B19" s="32" t="s">
        <v>22</v>
      </c>
      <c r="C19" s="35">
        <v>0.22</v>
      </c>
      <c r="J19" s="74" t="s">
        <v>36</v>
      </c>
      <c r="K19" s="75"/>
      <c r="L19" s="75">
        <v>2</v>
      </c>
      <c r="M19" s="76"/>
    </row>
    <row r="20" spans="1:13" ht="25.7" customHeight="1" thickBot="1" x14ac:dyDescent="0.55000000000000004">
      <c r="A20" s="8"/>
      <c r="B20" s="32"/>
      <c r="D20" s="36"/>
      <c r="J20" s="74" t="s">
        <v>37</v>
      </c>
      <c r="K20" s="75"/>
      <c r="L20" s="75">
        <v>2000</v>
      </c>
      <c r="M20" s="76"/>
    </row>
    <row r="21" spans="1:13" ht="25.7" customHeight="1" x14ac:dyDescent="0.5">
      <c r="A21" s="8"/>
      <c r="B21" s="37"/>
      <c r="C21" s="63" t="s">
        <v>23</v>
      </c>
      <c r="D21" s="63" t="s">
        <v>24</v>
      </c>
      <c r="E21" s="63" t="s">
        <v>25</v>
      </c>
      <c r="F21" s="64" t="s">
        <v>26</v>
      </c>
      <c r="G21" s="65" t="s">
        <v>27</v>
      </c>
      <c r="J21" s="77" t="s">
        <v>38</v>
      </c>
      <c r="K21" s="75"/>
      <c r="L21" s="78">
        <f>+L20*L19*L18</f>
        <v>1000000</v>
      </c>
      <c r="M21" s="76"/>
    </row>
    <row r="22" spans="1:13" ht="29" customHeight="1" thickBot="1" x14ac:dyDescent="0.55000000000000004">
      <c r="A22" s="8"/>
      <c r="B22" s="37" t="s">
        <v>30</v>
      </c>
      <c r="C22" s="38">
        <v>0.02</v>
      </c>
      <c r="D22" s="38">
        <v>0.1</v>
      </c>
      <c r="E22" s="39">
        <f>+D22-C22</f>
        <v>0.08</v>
      </c>
      <c r="F22" s="40">
        <v>2</v>
      </c>
      <c r="G22" s="41">
        <f>+F22*E22+C22</f>
        <v>0.18</v>
      </c>
      <c r="J22" s="74" t="s">
        <v>39</v>
      </c>
      <c r="K22" s="75"/>
      <c r="L22" s="79">
        <f>+M22*L21</f>
        <v>600000</v>
      </c>
      <c r="M22" s="80">
        <v>0.6</v>
      </c>
    </row>
    <row r="23" spans="1:13" ht="7.35" customHeight="1" x14ac:dyDescent="0.5">
      <c r="A23" s="8"/>
      <c r="B23" s="32"/>
      <c r="C23" s="36"/>
      <c r="J23" s="74"/>
      <c r="K23" s="75"/>
      <c r="L23" s="75"/>
      <c r="M23" s="76"/>
    </row>
    <row r="24" spans="1:13" x14ac:dyDescent="0.5">
      <c r="J24" s="74" t="s">
        <v>40</v>
      </c>
      <c r="K24" s="75"/>
      <c r="L24" s="79">
        <f>+M24*L21</f>
        <v>300000</v>
      </c>
      <c r="M24" s="80">
        <v>0.3</v>
      </c>
    </row>
    <row r="25" spans="1:13" ht="14.7" thickBot="1" x14ac:dyDescent="0.55000000000000004">
      <c r="J25" s="74" t="s">
        <v>41</v>
      </c>
      <c r="K25" s="75"/>
      <c r="L25" s="70">
        <f>+L21-L22-L24</f>
        <v>100000</v>
      </c>
      <c r="M25" s="76"/>
    </row>
    <row r="26" spans="1:13" ht="15" thickTop="1" thickBot="1" x14ac:dyDescent="0.55000000000000004">
      <c r="J26" s="81"/>
      <c r="K26" s="82"/>
      <c r="L26" s="82"/>
      <c r="M26" s="8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Input</vt:lpstr>
      <vt:lpstr>Answers</vt:lpstr>
      <vt:lpstr>Input!Print_Area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cp:lastPrinted>2020-02-04T03:09:04Z</cp:lastPrinted>
  <dcterms:created xsi:type="dcterms:W3CDTF">2019-02-21T08:11:08Z</dcterms:created>
  <dcterms:modified xsi:type="dcterms:W3CDTF">2020-02-07T03:38:44Z</dcterms:modified>
</cp:coreProperties>
</file>