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https://d.docs.live.net/66921b89f68d3868/Documents/School Work/"/>
    </mc:Choice>
  </mc:AlternateContent>
  <xr:revisionPtr revIDLastSave="6" documentId="8_{DBDE02C0-5F68-4951-9B91-B38BB5DB9A34}" xr6:coauthVersionLast="47" xr6:coauthVersionMax="47" xr10:uidLastSave="{22BED577-2B84-46C4-BE8B-0691A90EA90D}"/>
  <bookViews>
    <workbookView xWindow="-110" yWindow="-110" windowWidth="19420" windowHeight="10420" xr2:uid="{00000000-000D-0000-FFFF-FFFF00000000}"/>
  </bookViews>
  <sheets>
    <sheet name="Sheet1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D54" i="1" s="1"/>
  <c r="D85" i="1" s="1"/>
  <c r="D111" i="1" s="1"/>
  <c r="D136" i="1" s="1"/>
  <c r="A8" i="1"/>
  <c r="A9" i="1"/>
  <c r="A11" i="1"/>
  <c r="A12" i="1"/>
  <c r="A13" i="1"/>
  <c r="B146" i="1" l="1"/>
  <c r="R146" i="1" s="1"/>
  <c r="A154" i="1"/>
  <c r="A155" i="1"/>
  <c r="A156" i="1"/>
  <c r="A157" i="1"/>
  <c r="A158" i="1"/>
  <c r="A159" i="1"/>
  <c r="A160" i="1"/>
  <c r="A161" i="1"/>
  <c r="A162" i="1"/>
  <c r="A163" i="1"/>
  <c r="A164" i="1"/>
  <c r="S145" i="1"/>
  <c r="D139" i="1"/>
  <c r="D138" i="1"/>
  <c r="A153" i="1"/>
  <c r="A152" i="1"/>
  <c r="A151" i="1"/>
  <c r="A150" i="1"/>
  <c r="A149" i="1"/>
  <c r="A148" i="1"/>
  <c r="R145" i="1"/>
  <c r="A145" i="1"/>
  <c r="A144" i="1"/>
  <c r="A143" i="1"/>
  <c r="A142" i="1"/>
  <c r="A141" i="1"/>
  <c r="A139" i="1"/>
  <c r="D137" i="1"/>
  <c r="A137" i="1"/>
  <c r="A136" i="1"/>
  <c r="A135" i="1"/>
  <c r="A134" i="1"/>
  <c r="A132" i="1"/>
  <c r="A131" i="1"/>
  <c r="A130" i="1"/>
  <c r="F104" i="1"/>
  <c r="D104" i="1"/>
  <c r="A7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B64" i="1"/>
  <c r="D58" i="1"/>
  <c r="D57" i="1"/>
  <c r="D55" i="1"/>
  <c r="I93" i="1"/>
  <c r="H93" i="1"/>
  <c r="D88" i="1"/>
  <c r="B104" i="1" s="1"/>
  <c r="B94" i="1"/>
  <c r="B95" i="1" s="1"/>
  <c r="I95" i="1" s="1"/>
  <c r="D140" i="1" l="1"/>
  <c r="B147" i="1"/>
  <c r="S146" i="1"/>
  <c r="D59" i="1"/>
  <c r="B65" i="1"/>
  <c r="B66" i="1" s="1"/>
  <c r="B67" i="1" s="1"/>
  <c r="B68" i="1" s="1"/>
  <c r="I94" i="1"/>
  <c r="H94" i="1"/>
  <c r="H95" i="1"/>
  <c r="B96" i="1"/>
  <c r="A5" i="1"/>
  <c r="A6" i="1"/>
  <c r="A4" i="1"/>
  <c r="T38" i="1"/>
  <c r="T39" i="1" s="1"/>
  <c r="T40" i="1" s="1"/>
  <c r="T41" i="1" s="1"/>
  <c r="T42" i="1" s="1"/>
  <c r="T43" i="1" s="1"/>
  <c r="U37" i="1"/>
  <c r="T20" i="1"/>
  <c r="T21" i="1" s="1"/>
  <c r="T22" i="1" s="1"/>
  <c r="T23" i="1" s="1"/>
  <c r="T24" i="1" s="1"/>
  <c r="T25" i="1" s="1"/>
  <c r="U19" i="1"/>
  <c r="I119" i="1"/>
  <c r="H119" i="1"/>
  <c r="B148" i="1" l="1"/>
  <c r="S147" i="1"/>
  <c r="R147" i="1"/>
  <c r="I96" i="1"/>
  <c r="H96" i="1"/>
  <c r="B69" i="1"/>
  <c r="B97" i="1"/>
  <c r="B98" i="1" s="1"/>
  <c r="B120" i="1"/>
  <c r="D114" i="1"/>
  <c r="E128" i="1" s="1"/>
  <c r="D112" i="1"/>
  <c r="D34" i="1"/>
  <c r="D33" i="1"/>
  <c r="C41" i="1" s="1"/>
  <c r="B38" i="1"/>
  <c r="D16" i="1"/>
  <c r="D15" i="1"/>
  <c r="C23" i="1" s="1"/>
  <c r="B20" i="1"/>
  <c r="C147" i="1" l="1"/>
  <c r="C156" i="1"/>
  <c r="C146" i="1"/>
  <c r="C157" i="1"/>
  <c r="C158" i="1"/>
  <c r="C154" i="1"/>
  <c r="C159" i="1"/>
  <c r="C155" i="1"/>
  <c r="B149" i="1"/>
  <c r="R148" i="1"/>
  <c r="S148" i="1"/>
  <c r="C153" i="1"/>
  <c r="C151" i="1"/>
  <c r="C149" i="1"/>
  <c r="C148" i="1"/>
  <c r="I148" i="1" s="1"/>
  <c r="C145" i="1"/>
  <c r="C101" i="1"/>
  <c r="C152" i="1"/>
  <c r="C150" i="1"/>
  <c r="C100" i="1"/>
  <c r="C74" i="1"/>
  <c r="C64" i="1"/>
  <c r="D64" i="1" s="1"/>
  <c r="E64" i="1" s="1"/>
  <c r="F64" i="1" s="1"/>
  <c r="C75" i="1"/>
  <c r="C63" i="1"/>
  <c r="D63" i="1" s="1"/>
  <c r="E63" i="1" s="1"/>
  <c r="F63" i="1" s="1"/>
  <c r="C73" i="1"/>
  <c r="C72" i="1"/>
  <c r="C120" i="1"/>
  <c r="D120" i="1" s="1"/>
  <c r="E120" i="1" s="1"/>
  <c r="F120" i="1" s="1"/>
  <c r="C70" i="1"/>
  <c r="C68" i="1"/>
  <c r="C93" i="1"/>
  <c r="D93" i="1" s="1"/>
  <c r="E93" i="1" s="1"/>
  <c r="C66" i="1"/>
  <c r="D86" i="1"/>
  <c r="H104" i="1" s="1"/>
  <c r="C65" i="1"/>
  <c r="D65" i="1" s="1"/>
  <c r="E65" i="1" s="1"/>
  <c r="C99" i="1"/>
  <c r="C97" i="1"/>
  <c r="D97" i="1" s="1"/>
  <c r="E97" i="1" s="1"/>
  <c r="F97" i="1" s="1"/>
  <c r="C95" i="1"/>
  <c r="D95" i="1" s="1"/>
  <c r="E95" i="1" s="1"/>
  <c r="F95" i="1" s="1"/>
  <c r="K95" i="1" s="1"/>
  <c r="C98" i="1"/>
  <c r="C96" i="1"/>
  <c r="D96" i="1" s="1"/>
  <c r="E96" i="1" s="1"/>
  <c r="F96" i="1" s="1"/>
  <c r="K96" i="1" s="1"/>
  <c r="C94" i="1"/>
  <c r="D94" i="1" s="1"/>
  <c r="E94" i="1" s="1"/>
  <c r="F94" i="1" s="1"/>
  <c r="K94" i="1" s="1"/>
  <c r="C71" i="1"/>
  <c r="C69" i="1"/>
  <c r="C67" i="1"/>
  <c r="H97" i="1"/>
  <c r="I97" i="1"/>
  <c r="B70" i="1"/>
  <c r="B39" i="1"/>
  <c r="U39" i="1" s="1"/>
  <c r="U38" i="1"/>
  <c r="B21" i="1"/>
  <c r="U20" i="1"/>
  <c r="C19" i="1"/>
  <c r="D19" i="1" s="1"/>
  <c r="V19" i="1" s="1"/>
  <c r="C25" i="1"/>
  <c r="C22" i="1"/>
  <c r="C20" i="1"/>
  <c r="D20" i="1" s="1"/>
  <c r="C37" i="1"/>
  <c r="C40" i="1"/>
  <c r="C24" i="1"/>
  <c r="D27" i="1"/>
  <c r="C123" i="1"/>
  <c r="D128" i="1" s="1"/>
  <c r="C21" i="1"/>
  <c r="C43" i="1"/>
  <c r="C39" i="1"/>
  <c r="C119" i="1"/>
  <c r="D119" i="1" s="1"/>
  <c r="E119" i="1" s="1"/>
  <c r="F119" i="1" s="1"/>
  <c r="K119" i="1" s="1"/>
  <c r="C122" i="1"/>
  <c r="C42" i="1"/>
  <c r="C38" i="1"/>
  <c r="D38" i="1" s="1"/>
  <c r="C125" i="1"/>
  <c r="C121" i="1"/>
  <c r="D45" i="1"/>
  <c r="B128" i="1"/>
  <c r="C124" i="1"/>
  <c r="B121" i="1"/>
  <c r="B122" i="1" s="1"/>
  <c r="I120" i="1"/>
  <c r="H120" i="1"/>
  <c r="D145" i="1" l="1"/>
  <c r="E145" i="1" s="1"/>
  <c r="I145" i="1"/>
  <c r="J148" i="1"/>
  <c r="I146" i="1"/>
  <c r="D146" i="1"/>
  <c r="E146" i="1" s="1"/>
  <c r="F146" i="1" s="1"/>
  <c r="D148" i="1"/>
  <c r="E148" i="1" s="1"/>
  <c r="F148" i="1" s="1"/>
  <c r="D149" i="1"/>
  <c r="E149" i="1" s="1"/>
  <c r="F149" i="1" s="1"/>
  <c r="I149" i="1"/>
  <c r="R149" i="1"/>
  <c r="B150" i="1"/>
  <c r="S149" i="1"/>
  <c r="D147" i="1"/>
  <c r="E147" i="1" s="1"/>
  <c r="F147" i="1" s="1"/>
  <c r="I147" i="1"/>
  <c r="F145" i="1"/>
  <c r="D70" i="1"/>
  <c r="E70" i="1" s="1"/>
  <c r="F70" i="1" s="1"/>
  <c r="D69" i="1"/>
  <c r="E69" i="1" s="1"/>
  <c r="F69" i="1" s="1"/>
  <c r="D68" i="1"/>
  <c r="E68" i="1" s="1"/>
  <c r="F68" i="1" s="1"/>
  <c r="D66" i="1"/>
  <c r="E66" i="1" s="1"/>
  <c r="F66" i="1" s="1"/>
  <c r="D67" i="1"/>
  <c r="E67" i="1" s="1"/>
  <c r="F67" i="1" s="1"/>
  <c r="F93" i="1"/>
  <c r="K93" i="1" s="1"/>
  <c r="E104" i="1" s="1"/>
  <c r="F65" i="1"/>
  <c r="D39" i="1"/>
  <c r="V39" i="1" s="1"/>
  <c r="B40" i="1"/>
  <c r="U40" i="1" s="1"/>
  <c r="D98" i="1"/>
  <c r="E98" i="1" s="1"/>
  <c r="F98" i="1" s="1"/>
  <c r="H98" i="1"/>
  <c r="I98" i="1"/>
  <c r="B71" i="1"/>
  <c r="B72" i="1" s="1"/>
  <c r="B73" i="1" s="1"/>
  <c r="B99" i="1"/>
  <c r="B100" i="1" s="1"/>
  <c r="B101" i="1" s="1"/>
  <c r="K97" i="1"/>
  <c r="E38" i="1"/>
  <c r="V38" i="1"/>
  <c r="D21" i="1"/>
  <c r="V21" i="1" s="1"/>
  <c r="E19" i="1"/>
  <c r="W19" i="1" s="1"/>
  <c r="E20" i="1"/>
  <c r="V20" i="1"/>
  <c r="D37" i="1"/>
  <c r="D46" i="1"/>
  <c r="B22" i="1"/>
  <c r="U21" i="1"/>
  <c r="F128" i="1"/>
  <c r="H128" i="1" s="1"/>
  <c r="K120" i="1"/>
  <c r="H121" i="1"/>
  <c r="I121" i="1"/>
  <c r="D121" i="1"/>
  <c r="E121" i="1" s="1"/>
  <c r="F121" i="1" s="1"/>
  <c r="B123" i="1"/>
  <c r="H122" i="1"/>
  <c r="I122" i="1"/>
  <c r="D122" i="1"/>
  <c r="E122" i="1" s="1"/>
  <c r="F122" i="1" s="1"/>
  <c r="N148" i="1" l="1"/>
  <c r="O148" i="1"/>
  <c r="P148" i="1" s="1"/>
  <c r="U148" i="1" s="1"/>
  <c r="K148" i="1"/>
  <c r="J147" i="1"/>
  <c r="N147" i="1"/>
  <c r="N145" i="1"/>
  <c r="J145" i="1"/>
  <c r="J149" i="1"/>
  <c r="N149" i="1"/>
  <c r="J146" i="1"/>
  <c r="N146" i="1"/>
  <c r="S150" i="1"/>
  <c r="R150" i="1"/>
  <c r="I150" i="1"/>
  <c r="B151" i="1"/>
  <c r="D150" i="1"/>
  <c r="E150" i="1" s="1"/>
  <c r="F150" i="1" s="1"/>
  <c r="I101" i="1"/>
  <c r="H101" i="1"/>
  <c r="D101" i="1"/>
  <c r="E101" i="1" s="1"/>
  <c r="F101" i="1" s="1"/>
  <c r="H100" i="1"/>
  <c r="I100" i="1"/>
  <c r="D100" i="1"/>
  <c r="E100" i="1" s="1"/>
  <c r="F100" i="1" s="1"/>
  <c r="D73" i="1"/>
  <c r="E73" i="1" s="1"/>
  <c r="F73" i="1" s="1"/>
  <c r="B74" i="1"/>
  <c r="D72" i="1"/>
  <c r="E72" i="1" s="1"/>
  <c r="F72" i="1" s="1"/>
  <c r="E39" i="1"/>
  <c r="F39" i="1" s="1"/>
  <c r="D71" i="1"/>
  <c r="E71" i="1" s="1"/>
  <c r="F71" i="1" s="1"/>
  <c r="B41" i="1"/>
  <c r="U41" i="1" s="1"/>
  <c r="K98" i="1"/>
  <c r="I104" i="1" s="1"/>
  <c r="D40" i="1"/>
  <c r="E40" i="1" s="1"/>
  <c r="D99" i="1"/>
  <c r="E99" i="1" s="1"/>
  <c r="F99" i="1" s="1"/>
  <c r="H99" i="1"/>
  <c r="I99" i="1"/>
  <c r="E21" i="1"/>
  <c r="W21" i="1" s="1"/>
  <c r="D28" i="1"/>
  <c r="E37" i="1"/>
  <c r="V37" i="1"/>
  <c r="F38" i="1"/>
  <c r="W38" i="1"/>
  <c r="F19" i="1"/>
  <c r="B23" i="1"/>
  <c r="U22" i="1"/>
  <c r="D22" i="1"/>
  <c r="F20" i="1"/>
  <c r="W20" i="1"/>
  <c r="K122" i="1"/>
  <c r="K121" i="1"/>
  <c r="B124" i="1"/>
  <c r="H123" i="1"/>
  <c r="I123" i="1"/>
  <c r="D123" i="1"/>
  <c r="E123" i="1" s="1"/>
  <c r="F123" i="1" s="1"/>
  <c r="B42" i="1"/>
  <c r="O149" i="1" l="1"/>
  <c r="P149" i="1" s="1"/>
  <c r="U149" i="1" s="1"/>
  <c r="K149" i="1"/>
  <c r="B152" i="1"/>
  <c r="I151" i="1"/>
  <c r="S151" i="1"/>
  <c r="R151" i="1"/>
  <c r="D151" i="1"/>
  <c r="E151" i="1" s="1"/>
  <c r="F151" i="1" s="1"/>
  <c r="K145" i="1"/>
  <c r="O145" i="1"/>
  <c r="P145" i="1" s="1"/>
  <c r="U145" i="1" s="1"/>
  <c r="O147" i="1"/>
  <c r="P147" i="1" s="1"/>
  <c r="U147" i="1" s="1"/>
  <c r="K147" i="1"/>
  <c r="J150" i="1"/>
  <c r="N150" i="1"/>
  <c r="O146" i="1"/>
  <c r="P146" i="1" s="1"/>
  <c r="U146" i="1" s="1"/>
  <c r="K146" i="1"/>
  <c r="K101" i="1"/>
  <c r="K100" i="1"/>
  <c r="B75" i="1"/>
  <c r="D75" i="1" s="1"/>
  <c r="E75" i="1" s="1"/>
  <c r="F75" i="1" s="1"/>
  <c r="D74" i="1"/>
  <c r="E74" i="1" s="1"/>
  <c r="F74" i="1" s="1"/>
  <c r="V40" i="1"/>
  <c r="W39" i="1"/>
  <c r="D41" i="1"/>
  <c r="V41" i="1" s="1"/>
  <c r="F21" i="1"/>
  <c r="K99" i="1"/>
  <c r="D42" i="1"/>
  <c r="U42" i="1"/>
  <c r="F37" i="1"/>
  <c r="W37" i="1"/>
  <c r="F40" i="1"/>
  <c r="W40" i="1"/>
  <c r="B24" i="1"/>
  <c r="U23" i="1"/>
  <c r="D23" i="1"/>
  <c r="E22" i="1"/>
  <c r="V22" i="1"/>
  <c r="K123" i="1"/>
  <c r="B125" i="1"/>
  <c r="I124" i="1"/>
  <c r="H124" i="1"/>
  <c r="D124" i="1"/>
  <c r="E124" i="1" s="1"/>
  <c r="F124" i="1" s="1"/>
  <c r="B43" i="1"/>
  <c r="S152" i="1" l="1"/>
  <c r="D152" i="1"/>
  <c r="E152" i="1" s="1"/>
  <c r="F152" i="1" s="1"/>
  <c r="R152" i="1"/>
  <c r="I152" i="1"/>
  <c r="B153" i="1"/>
  <c r="O150" i="1"/>
  <c r="P150" i="1" s="1"/>
  <c r="U150" i="1" s="1"/>
  <c r="K150" i="1"/>
  <c r="J151" i="1"/>
  <c r="N151" i="1"/>
  <c r="E41" i="1"/>
  <c r="F41" i="1" s="1"/>
  <c r="D43" i="1"/>
  <c r="U43" i="1"/>
  <c r="E42" i="1"/>
  <c r="V42" i="1"/>
  <c r="F22" i="1"/>
  <c r="W22" i="1"/>
  <c r="E23" i="1"/>
  <c r="V23" i="1"/>
  <c r="B25" i="1"/>
  <c r="U24" i="1"/>
  <c r="D24" i="1"/>
  <c r="K124" i="1"/>
  <c r="I125" i="1"/>
  <c r="H125" i="1"/>
  <c r="D125" i="1"/>
  <c r="E125" i="1" s="1"/>
  <c r="F125" i="1" s="1"/>
  <c r="J152" i="1" l="1"/>
  <c r="N152" i="1"/>
  <c r="K151" i="1"/>
  <c r="O151" i="1"/>
  <c r="P151" i="1" s="1"/>
  <c r="U151" i="1" s="1"/>
  <c r="D153" i="1"/>
  <c r="E153" i="1" s="1"/>
  <c r="F153" i="1" s="1"/>
  <c r="R153" i="1"/>
  <c r="B154" i="1"/>
  <c r="I153" i="1"/>
  <c r="S153" i="1"/>
  <c r="W41" i="1"/>
  <c r="F42" i="1"/>
  <c r="W42" i="1"/>
  <c r="E43" i="1"/>
  <c r="V43" i="1"/>
  <c r="U25" i="1"/>
  <c r="D25" i="1"/>
  <c r="E24" i="1"/>
  <c r="V24" i="1"/>
  <c r="F23" i="1"/>
  <c r="W23" i="1"/>
  <c r="K125" i="1"/>
  <c r="C128" i="1" s="1"/>
  <c r="J153" i="1" l="1"/>
  <c r="N153" i="1"/>
  <c r="I154" i="1"/>
  <c r="S154" i="1"/>
  <c r="D154" i="1"/>
  <c r="E154" i="1" s="1"/>
  <c r="F154" i="1" s="1"/>
  <c r="R154" i="1"/>
  <c r="B155" i="1"/>
  <c r="O152" i="1"/>
  <c r="P152" i="1" s="1"/>
  <c r="U152" i="1" s="1"/>
  <c r="K152" i="1"/>
  <c r="W43" i="1"/>
  <c r="F43" i="1"/>
  <c r="D47" i="1"/>
  <c r="F24" i="1"/>
  <c r="W24" i="1"/>
  <c r="E25" i="1"/>
  <c r="V25" i="1"/>
  <c r="D155" i="1" l="1"/>
  <c r="E155" i="1" s="1"/>
  <c r="F155" i="1" s="1"/>
  <c r="I155" i="1"/>
  <c r="R155" i="1"/>
  <c r="B156" i="1"/>
  <c r="S155" i="1"/>
  <c r="J154" i="1"/>
  <c r="N154" i="1"/>
  <c r="K153" i="1"/>
  <c r="O153" i="1"/>
  <c r="P153" i="1" s="1"/>
  <c r="U153" i="1" s="1"/>
  <c r="F25" i="1"/>
  <c r="W25" i="1"/>
  <c r="R156" i="1" l="1"/>
  <c r="I156" i="1"/>
  <c r="B157" i="1"/>
  <c r="D156" i="1"/>
  <c r="E156" i="1" s="1"/>
  <c r="F156" i="1" s="1"/>
  <c r="S156" i="1"/>
  <c r="K154" i="1"/>
  <c r="O154" i="1"/>
  <c r="P154" i="1" s="1"/>
  <c r="U154" i="1" s="1"/>
  <c r="J155" i="1"/>
  <c r="N155" i="1"/>
  <c r="O155" i="1" l="1"/>
  <c r="P155" i="1" s="1"/>
  <c r="U155" i="1" s="1"/>
  <c r="K155" i="1"/>
  <c r="J156" i="1"/>
  <c r="N156" i="1"/>
  <c r="I157" i="1"/>
  <c r="B158" i="1"/>
  <c r="D157" i="1"/>
  <c r="E157" i="1" s="1"/>
  <c r="F157" i="1" s="1"/>
  <c r="S157" i="1"/>
  <c r="R157" i="1"/>
  <c r="K156" i="1" l="1"/>
  <c r="O156" i="1"/>
  <c r="P156" i="1" s="1"/>
  <c r="U156" i="1" s="1"/>
  <c r="S158" i="1"/>
  <c r="R158" i="1"/>
  <c r="B159" i="1"/>
  <c r="I158" i="1"/>
  <c r="D158" i="1"/>
  <c r="E158" i="1" s="1"/>
  <c r="F158" i="1" s="1"/>
  <c r="N157" i="1"/>
  <c r="J157" i="1"/>
  <c r="J158" i="1" l="1"/>
  <c r="N158" i="1"/>
  <c r="O157" i="1"/>
  <c r="P157" i="1" s="1"/>
  <c r="U157" i="1" s="1"/>
  <c r="K157" i="1"/>
  <c r="S159" i="1"/>
  <c r="I159" i="1"/>
  <c r="D159" i="1"/>
  <c r="E159" i="1" s="1"/>
  <c r="F159" i="1" s="1"/>
  <c r="R159" i="1"/>
  <c r="N159" i="1" l="1"/>
  <c r="J159" i="1"/>
  <c r="K158" i="1"/>
  <c r="O158" i="1"/>
  <c r="P158" i="1" s="1"/>
  <c r="U158" i="1" s="1"/>
  <c r="O159" i="1" l="1"/>
  <c r="P159" i="1" s="1"/>
  <c r="U159" i="1" s="1"/>
  <c r="K159" i="1"/>
</calcChain>
</file>

<file path=xl/sharedStrings.xml><?xml version="1.0" encoding="utf-8"?>
<sst xmlns="http://schemas.openxmlformats.org/spreadsheetml/2006/main" count="169" uniqueCount="77">
  <si>
    <r>
      <rPr>
        <sz val="16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0 =</t>
    </r>
  </si>
  <si>
    <r>
      <rPr>
        <sz val="16"/>
        <color theme="1"/>
        <rFont val="Calibri"/>
        <family val="2"/>
        <scheme val="minor"/>
      </rPr>
      <t xml:space="preserve">C </t>
    </r>
    <r>
      <rPr>
        <sz val="11"/>
        <color theme="1"/>
        <rFont val="Calibri"/>
        <family val="2"/>
        <scheme val="minor"/>
      </rPr>
      <t>=</t>
    </r>
  </si>
  <si>
    <r>
      <t xml:space="preserve">X </t>
    </r>
    <r>
      <rPr>
        <sz val="11"/>
        <color theme="1"/>
        <rFont val="Calibri"/>
        <family val="2"/>
        <scheme val="minor"/>
      </rPr>
      <t>=</t>
    </r>
  </si>
  <si>
    <t>X</t>
  </si>
  <si>
    <t>Stock Price
 (S)</t>
  </si>
  <si>
    <t>Exercise Price 
(X)</t>
  </si>
  <si>
    <t>Payoff
(S - X)</t>
  </si>
  <si>
    <t>HPR (%)</t>
  </si>
  <si>
    <r>
      <t>Profit 
(</t>
    </r>
    <r>
      <rPr>
        <b/>
        <sz val="11"/>
        <color theme="1"/>
        <rFont val="Calibri"/>
        <family val="2"/>
      </rPr>
      <t>π)</t>
    </r>
  </si>
  <si>
    <t>(August)</t>
  </si>
  <si>
    <t>Calls</t>
  </si>
  <si>
    <t>July</t>
  </si>
  <si>
    <t>Aug</t>
  </si>
  <si>
    <t>Puts</t>
  </si>
  <si>
    <r>
      <rPr>
        <sz val="16"/>
        <color theme="1"/>
        <rFont val="Calibri"/>
        <family val="2"/>
        <scheme val="minor"/>
      </rPr>
      <t xml:space="preserve">P </t>
    </r>
    <r>
      <rPr>
        <sz val="11"/>
        <color theme="1"/>
        <rFont val="Calibri"/>
        <family val="2"/>
        <scheme val="minor"/>
      </rPr>
      <t>=</t>
    </r>
  </si>
  <si>
    <t>Payoff
(X - S)</t>
  </si>
  <si>
    <t>Break Even =</t>
  </si>
  <si>
    <t>Purchase</t>
  </si>
  <si>
    <t>CF (0)
$</t>
  </si>
  <si>
    <t>Proceeds
from
Stock</t>
  </si>
  <si>
    <t>Profit
from
Stock</t>
  </si>
  <si>
    <t>Total 
Profit
from
Covered
Call</t>
  </si>
  <si>
    <t>BE</t>
  </si>
  <si>
    <t>Max
Gain
Stock</t>
  </si>
  <si>
    <t>Max
Gain
$</t>
  </si>
  <si>
    <r>
      <t>Uncovered
Options
Profit 
(</t>
    </r>
    <r>
      <rPr>
        <b/>
        <sz val="11"/>
        <color theme="1"/>
        <rFont val="Calibri"/>
        <family val="2"/>
      </rPr>
      <t>π)</t>
    </r>
  </si>
  <si>
    <r>
      <t>Uncovered
Options
Profit 
(</t>
    </r>
    <r>
      <rPr>
        <b/>
        <sz val="11"/>
        <color theme="1"/>
        <rFont val="Calibri"/>
        <family val="2"/>
      </rPr>
      <t>π) x 100</t>
    </r>
  </si>
  <si>
    <t>Uncovered
Options
Payoff
(S - X)</t>
  </si>
  <si>
    <t>Purchased Shares=</t>
  </si>
  <si>
    <t>One contract = 100 shares</t>
  </si>
  <si>
    <t>Max
Loss
Stock</t>
  </si>
  <si>
    <t>OPTIONS</t>
  </si>
  <si>
    <t>STOCK</t>
  </si>
  <si>
    <t>Max
Loss
$</t>
  </si>
  <si>
    <t>Max Loss=</t>
  </si>
  <si>
    <t>Max  Gain=</t>
  </si>
  <si>
    <t>per share</t>
  </si>
  <si>
    <t>Stock price</t>
  </si>
  <si>
    <t>Stock Price</t>
  </si>
  <si>
    <t>Payoff</t>
  </si>
  <si>
    <t>Profit</t>
  </si>
  <si>
    <t>BASIC OPTION STRATEGIES</t>
  </si>
  <si>
    <t>UNCOVERED (NAKED) OPTION STRATEGIES</t>
  </si>
  <si>
    <t>Example 1 (Buying a Call Option)</t>
  </si>
  <si>
    <t>Example 2 (Buying a Put Option)</t>
  </si>
  <si>
    <t>COVERED OPTION STRATEGIES</t>
  </si>
  <si>
    <t>Strategy:</t>
  </si>
  <si>
    <t>Owning or Buying the stock</t>
  </si>
  <si>
    <t>Selling (writing) Calls</t>
  </si>
  <si>
    <t>Purpose:</t>
  </si>
  <si>
    <t>Intent to sell the stock in the future</t>
  </si>
  <si>
    <t>Buying Put Options</t>
  </si>
  <si>
    <t>To protect your holdings of the stock for any declines</t>
  </si>
  <si>
    <t>Total 
Profit
from
Protective Put</t>
  </si>
  <si>
    <t>Buying the Call - same exercise price as the Put</t>
  </si>
  <si>
    <t>Buying the Put - same exercise as the Call</t>
  </si>
  <si>
    <t>Betting on Volatility</t>
  </si>
  <si>
    <t>Buy</t>
  </si>
  <si>
    <t>Sell</t>
  </si>
  <si>
    <t>P =</t>
  </si>
  <si>
    <t xml:space="preserve"> Total Premium Paid =</t>
  </si>
  <si>
    <t>Example 3 (Straddle)</t>
  </si>
  <si>
    <t>Example 4 (Protective Puts)</t>
  </si>
  <si>
    <t>Example 5 (Covered Calls)</t>
  </si>
  <si>
    <t>Unlimited</t>
  </si>
  <si>
    <t>BE on option</t>
  </si>
  <si>
    <t>BE on Protective Put</t>
  </si>
  <si>
    <t>Example 6 (Collars)</t>
  </si>
  <si>
    <t>Protect the downside by giving up he upside to reduce premiums</t>
  </si>
  <si>
    <t>Preimium Paid</t>
  </si>
  <si>
    <t>PUT OPTION</t>
  </si>
  <si>
    <t>CALL OPTION</t>
  </si>
  <si>
    <t>Uncovered
Options
Payoff
(X - S)</t>
  </si>
  <si>
    <t>OPTIONS COMBINED</t>
  </si>
  <si>
    <t>Current Price</t>
  </si>
  <si>
    <t>Sep</t>
  </si>
  <si>
    <t>(September)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</si>
</sst>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u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5" fillId="0" borderId="0" xfId="0" applyFont="1"/>
    <xf numFmtId="0" fontId="0" fillId="0" borderId="0" xfId="0" applyAlignment="1">
      <alignment horizontal="right"/>
    </xf>
    <xf numFmtId="44" fontId="0" fillId="0" borderId="0" xfId="1" applyFont="1"/>
    <xf numFmtId="0" fontId="6" fillId="0" borderId="0" xfId="0" applyFont="1" applyAlignment="1">
      <alignment horizontal="right"/>
    </xf>
    <xf numFmtId="44" fontId="0" fillId="0" borderId="0" xfId="0" applyNumberFormat="1"/>
    <xf numFmtId="44" fontId="0" fillId="0" borderId="1" xfId="1" applyFont="1" applyBorder="1"/>
    <xf numFmtId="44" fontId="0" fillId="0" borderId="1" xfId="0" applyNumberFormat="1" applyBorder="1"/>
    <xf numFmtId="9" fontId="0" fillId="0" borderId="1" xfId="2" applyFont="1" applyBorder="1"/>
    <xf numFmtId="0" fontId="3" fillId="2" borderId="1" xfId="0" applyFont="1" applyFill="1" applyBorder="1" applyAlignment="1">
      <alignment horizontal="center" vertical="center" wrapText="1"/>
    </xf>
    <xf numFmtId="0" fontId="0" fillId="0" borderId="0" xfId="0" quotePrefix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Continuous"/>
    </xf>
    <xf numFmtId="0" fontId="2" fillId="3" borderId="4" xfId="0" applyFont="1" applyFill="1" applyBorder="1" applyAlignment="1">
      <alignment horizontal="centerContinuous"/>
    </xf>
    <xf numFmtId="0" fontId="2" fillId="3" borderId="5" xfId="0" applyFont="1" applyFill="1" applyBorder="1" applyAlignment="1">
      <alignment horizontal="centerContinuous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Continuous"/>
    </xf>
    <xf numFmtId="0" fontId="4" fillId="3" borderId="5" xfId="0" applyFont="1" applyFill="1" applyBorder="1" applyAlignment="1">
      <alignment horizontal="centerContinuous"/>
    </xf>
    <xf numFmtId="0" fontId="8" fillId="0" borderId="0" xfId="0" applyFont="1"/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applyBorder="1"/>
    <xf numFmtId="164" fontId="0" fillId="0" borderId="1" xfId="1" applyNumberFormat="1" applyFont="1" applyBorder="1"/>
    <xf numFmtId="165" fontId="0" fillId="0" borderId="0" xfId="3" applyNumberFormat="1" applyFont="1"/>
    <xf numFmtId="164" fontId="0" fillId="0" borderId="1" xfId="0" applyNumberFormat="1" applyBorder="1"/>
    <xf numFmtId="44" fontId="0" fillId="0" borderId="1" xfId="1" applyNumberFormat="1" applyFont="1" applyBorder="1"/>
    <xf numFmtId="0" fontId="0" fillId="3" borderId="0" xfId="0" applyFill="1"/>
    <xf numFmtId="0" fontId="2" fillId="3" borderId="0" xfId="0" applyFont="1" applyFill="1"/>
    <xf numFmtId="0" fontId="0" fillId="0" borderId="0" xfId="0" applyAlignment="1">
      <alignment horizontal="center"/>
    </xf>
    <xf numFmtId="0" fontId="9" fillId="0" borderId="0" xfId="0" applyFont="1"/>
    <xf numFmtId="164" fontId="0" fillId="0" borderId="0" xfId="1" applyNumberFormat="1" applyFont="1" applyBorder="1"/>
    <xf numFmtId="44" fontId="0" fillId="0" borderId="0" xfId="1" applyNumberFormat="1" applyFont="1" applyBorder="1"/>
    <xf numFmtId="44" fontId="0" fillId="0" borderId="8" xfId="1" applyFont="1" applyBorder="1"/>
    <xf numFmtId="44" fontId="0" fillId="4" borderId="1" xfId="1" applyFont="1" applyFill="1" applyBorder="1"/>
    <xf numFmtId="44" fontId="0" fillId="4" borderId="1" xfId="0" applyNumberFormat="1" applyFill="1" applyBorder="1"/>
    <xf numFmtId="164" fontId="0" fillId="4" borderId="1" xfId="0" applyNumberFormat="1" applyFill="1" applyBorder="1"/>
    <xf numFmtId="0" fontId="10" fillId="3" borderId="0" xfId="0" applyFont="1" applyFill="1"/>
    <xf numFmtId="0" fontId="4" fillId="3" borderId="0" xfId="0" applyFont="1" applyFill="1" applyAlignment="1">
      <alignment horizontal="right"/>
    </xf>
    <xf numFmtId="44" fontId="4" fillId="3" borderId="0" xfId="0" applyNumberFormat="1" applyFont="1" applyFill="1"/>
    <xf numFmtId="0" fontId="4" fillId="3" borderId="0" xfId="0" applyFont="1" applyFill="1"/>
    <xf numFmtId="0" fontId="11" fillId="0" borderId="2" xfId="0" applyFont="1" applyBorder="1" applyAlignment="1">
      <alignment horizontal="center"/>
    </xf>
    <xf numFmtId="0" fontId="11" fillId="0" borderId="0" xfId="0" applyFont="1"/>
    <xf numFmtId="44" fontId="11" fillId="0" borderId="6" xfId="1" applyFont="1" applyBorder="1"/>
    <xf numFmtId="44" fontId="11" fillId="0" borderId="1" xfId="1" applyFont="1" applyBorder="1"/>
    <xf numFmtId="44" fontId="11" fillId="0" borderId="7" xfId="1" applyFont="1" applyBorder="1"/>
    <xf numFmtId="44" fontId="11" fillId="4" borderId="1" xfId="1" applyFont="1" applyFill="1" applyBorder="1"/>
    <xf numFmtId="0" fontId="3" fillId="2" borderId="1" xfId="0" applyFont="1" applyFill="1" applyBorder="1" applyAlignment="1">
      <alignment horizontal="center"/>
    </xf>
    <xf numFmtId="44" fontId="12" fillId="0" borderId="0" xfId="1" applyFont="1"/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August</a:t>
            </a:r>
            <a:r>
              <a:rPr lang="en-US" baseline="0"/>
              <a:t> 165 Call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Payoff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Sheet1!$U$19:$U$25</c:f>
              <c:numCache>
                <c:formatCode>_("$"* #,##0.00_);_("$"* \(#,##0.00\);_("$"* "-"??_);_(@_)</c:formatCode>
                <c:ptCount val="7"/>
                <c:pt idx="0">
                  <c:v>150</c:v>
                </c:pt>
                <c:pt idx="1">
                  <c:v>155</c:v>
                </c:pt>
                <c:pt idx="2">
                  <c:v>160</c:v>
                </c:pt>
                <c:pt idx="3">
                  <c:v>165</c:v>
                </c:pt>
                <c:pt idx="4">
                  <c:v>170</c:v>
                </c:pt>
                <c:pt idx="5">
                  <c:v>175</c:v>
                </c:pt>
                <c:pt idx="6">
                  <c:v>180</c:v>
                </c:pt>
              </c:numCache>
            </c:numRef>
          </c:xVal>
          <c:yVal>
            <c:numRef>
              <c:f>Sheet1!$V$19:$V$25</c:f>
              <c:numCache>
                <c:formatCode>_("$"* #,##0.00_);_("$"* \(#,##0.00\);_("$"* "-"??_);_(@_)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</c:v>
                </c:pt>
                <c:pt idx="5">
                  <c:v>10</c:v>
                </c:pt>
                <c:pt idx="6">
                  <c:v>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D89-48D2-A54C-D645051A1E55}"/>
            </c:ext>
          </c:extLst>
        </c:ser>
        <c:ser>
          <c:idx val="1"/>
          <c:order val="1"/>
          <c:tx>
            <c:v>Profit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Sheet1!$U$19:$U$25</c:f>
              <c:numCache>
                <c:formatCode>_("$"* #,##0.00_);_("$"* \(#,##0.00\);_("$"* "-"??_);_(@_)</c:formatCode>
                <c:ptCount val="7"/>
                <c:pt idx="0">
                  <c:v>150</c:v>
                </c:pt>
                <c:pt idx="1">
                  <c:v>155</c:v>
                </c:pt>
                <c:pt idx="2">
                  <c:v>160</c:v>
                </c:pt>
                <c:pt idx="3">
                  <c:v>165</c:v>
                </c:pt>
                <c:pt idx="4">
                  <c:v>170</c:v>
                </c:pt>
                <c:pt idx="5">
                  <c:v>175</c:v>
                </c:pt>
                <c:pt idx="6">
                  <c:v>180</c:v>
                </c:pt>
              </c:numCache>
            </c:numRef>
          </c:xVal>
          <c:yVal>
            <c:numRef>
              <c:f>Sheet1!$W$19:$W$25</c:f>
              <c:numCache>
                <c:formatCode>_("$"* #,##0.00_);_("$"* \(#,##0.00\);_("$"* "-"??_);_(@_)</c:formatCode>
                <c:ptCount val="7"/>
                <c:pt idx="0">
                  <c:v>-5</c:v>
                </c:pt>
                <c:pt idx="1">
                  <c:v>-5</c:v>
                </c:pt>
                <c:pt idx="2">
                  <c:v>-5</c:v>
                </c:pt>
                <c:pt idx="3">
                  <c:v>-5</c:v>
                </c:pt>
                <c:pt idx="4">
                  <c:v>0</c:v>
                </c:pt>
                <c:pt idx="5">
                  <c:v>5</c:v>
                </c:pt>
                <c:pt idx="6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D89-48D2-A54C-D645051A1E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0531456"/>
        <c:axId val="384822272"/>
      </c:scatterChart>
      <c:valAx>
        <c:axId val="380531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4822272"/>
        <c:crosses val="autoZero"/>
        <c:crossBetween val="midCat"/>
      </c:valAx>
      <c:valAx>
        <c:axId val="384822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05314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3810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October </a:t>
            </a:r>
            <a:r>
              <a:rPr lang="en-US" baseline="0"/>
              <a:t>165 Put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Sheet1!$V$36</c:f>
              <c:strCache>
                <c:ptCount val="1"/>
                <c:pt idx="0">
                  <c:v>Payoff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Sheet1!$U$37:$U$43</c:f>
              <c:numCache>
                <c:formatCode>_("$"* #,##0.00_);_("$"* \(#,##0.00\);_("$"* "-"??_);_(@_)</c:formatCode>
                <c:ptCount val="7"/>
                <c:pt idx="0">
                  <c:v>150</c:v>
                </c:pt>
                <c:pt idx="1">
                  <c:v>155</c:v>
                </c:pt>
                <c:pt idx="2">
                  <c:v>160</c:v>
                </c:pt>
                <c:pt idx="3">
                  <c:v>165</c:v>
                </c:pt>
                <c:pt idx="4">
                  <c:v>170</c:v>
                </c:pt>
                <c:pt idx="5">
                  <c:v>175</c:v>
                </c:pt>
                <c:pt idx="6">
                  <c:v>180</c:v>
                </c:pt>
              </c:numCache>
            </c:numRef>
          </c:xVal>
          <c:yVal>
            <c:numRef>
              <c:f>Sheet1!$V$37:$V$43</c:f>
              <c:numCache>
                <c:formatCode>_("$"* #,##0.00_);_("$"* \(#,##0.00\);_("$"* "-"??_);_(@_)</c:formatCode>
                <c:ptCount val="7"/>
                <c:pt idx="0">
                  <c:v>15</c:v>
                </c:pt>
                <c:pt idx="1">
                  <c:v>10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699-4271-89A6-19B7CBD568B1}"/>
            </c:ext>
          </c:extLst>
        </c:ser>
        <c:ser>
          <c:idx val="1"/>
          <c:order val="1"/>
          <c:tx>
            <c:strRef>
              <c:f>Sheet1!$W$36</c:f>
              <c:strCache>
                <c:ptCount val="1"/>
                <c:pt idx="0">
                  <c:v>Profit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Sheet1!$U$37:$U$43</c:f>
              <c:numCache>
                <c:formatCode>_("$"* #,##0.00_);_("$"* \(#,##0.00\);_("$"* "-"??_);_(@_)</c:formatCode>
                <c:ptCount val="7"/>
                <c:pt idx="0">
                  <c:v>150</c:v>
                </c:pt>
                <c:pt idx="1">
                  <c:v>155</c:v>
                </c:pt>
                <c:pt idx="2">
                  <c:v>160</c:v>
                </c:pt>
                <c:pt idx="3">
                  <c:v>165</c:v>
                </c:pt>
                <c:pt idx="4">
                  <c:v>170</c:v>
                </c:pt>
                <c:pt idx="5">
                  <c:v>175</c:v>
                </c:pt>
                <c:pt idx="6">
                  <c:v>180</c:v>
                </c:pt>
              </c:numCache>
            </c:numRef>
          </c:xVal>
          <c:yVal>
            <c:numRef>
              <c:f>Sheet1!$W$37:$W$43</c:f>
              <c:numCache>
                <c:formatCode>_("$"* #,##0.00_);_("$"* \(#,##0.00\);_("$"* "-"??_);_(@_)</c:formatCode>
                <c:ptCount val="7"/>
                <c:pt idx="0">
                  <c:v>12.85</c:v>
                </c:pt>
                <c:pt idx="1">
                  <c:v>7.85</c:v>
                </c:pt>
                <c:pt idx="2">
                  <c:v>2.85</c:v>
                </c:pt>
                <c:pt idx="3">
                  <c:v>-2.15</c:v>
                </c:pt>
                <c:pt idx="4">
                  <c:v>-2.15</c:v>
                </c:pt>
                <c:pt idx="5">
                  <c:v>-2.15</c:v>
                </c:pt>
                <c:pt idx="6">
                  <c:v>-2.15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699-4271-89A6-19B7CBD568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8963584"/>
        <c:axId val="495323008"/>
      </c:scatterChart>
      <c:valAx>
        <c:axId val="4789635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5323008"/>
        <c:crosses val="autoZero"/>
        <c:crossBetween val="midCat"/>
      </c:valAx>
      <c:valAx>
        <c:axId val="49532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89635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3810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</xdr:colOff>
      <xdr:row>16</xdr:row>
      <xdr:rowOff>90487</xdr:rowOff>
    </xdr:from>
    <xdr:to>
      <xdr:col>15</xdr:col>
      <xdr:colOff>0</xdr:colOff>
      <xdr:row>28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34</xdr:row>
      <xdr:rowOff>190499</xdr:rowOff>
    </xdr:from>
    <xdr:to>
      <xdr:col>14</xdr:col>
      <xdr:colOff>690563</xdr:colOff>
      <xdr:row>47</xdr:row>
      <xdr:rowOff>28574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64"/>
  <sheetViews>
    <sheetView tabSelected="1" workbookViewId="0">
      <selection activeCell="N5" sqref="N5"/>
    </sheetView>
  </sheetViews>
  <sheetFormatPr defaultRowHeight="14.5" x14ac:dyDescent="0.35"/>
  <cols>
    <col min="1" max="1" width="4.1796875" customWidth="1"/>
    <col min="2" max="2" width="12.6328125" customWidth="1"/>
    <col min="3" max="3" width="11.54296875" customWidth="1"/>
    <col min="4" max="4" width="11.1796875" customWidth="1"/>
    <col min="5" max="5" width="12.453125" customWidth="1"/>
    <col min="6" max="6" width="13" customWidth="1"/>
    <col min="7" max="7" width="2.1796875" customWidth="1"/>
    <col min="9" max="9" width="10.81640625" customWidth="1"/>
    <col min="11" max="11" width="11.54296875" customWidth="1"/>
    <col min="13" max="13" width="1.81640625" customWidth="1"/>
    <col min="14" max="15" width="11" customWidth="1"/>
    <col min="16" max="16" width="13.453125" customWidth="1"/>
    <col min="17" max="19" width="11" customWidth="1"/>
    <col min="20" max="20" width="9.6328125" customWidth="1"/>
    <col min="21" max="21" width="12.453125" customWidth="1"/>
    <col min="22" max="22" width="11.81640625" customWidth="1"/>
    <col min="23" max="23" width="10.81640625" customWidth="1"/>
    <col min="24" max="24" width="10.1796875" customWidth="1"/>
    <col min="25" max="25" width="10.81640625" customWidth="1"/>
  </cols>
  <sheetData>
    <row r="1" spans="1:15" ht="23.5" x14ac:dyDescent="0.55000000000000004">
      <c r="A1" s="1" t="s">
        <v>41</v>
      </c>
      <c r="B1" s="1"/>
    </row>
    <row r="2" spans="1:15" ht="15" thickBot="1" x14ac:dyDescent="0.4"/>
    <row r="3" spans="1:15" ht="21" customHeight="1" x14ac:dyDescent="0.35">
      <c r="D3" s="13" t="s">
        <v>10</v>
      </c>
      <c r="E3" s="14"/>
      <c r="F3" s="15"/>
      <c r="H3" s="13" t="s">
        <v>13</v>
      </c>
      <c r="I3" s="18"/>
      <c r="J3" s="19"/>
    </row>
    <row r="4" spans="1:15" x14ac:dyDescent="0.35">
      <c r="A4" s="30">
        <f>ROW()</f>
        <v>4</v>
      </c>
      <c r="B4" s="12" t="s">
        <v>3</v>
      </c>
      <c r="D4" s="16" t="s">
        <v>11</v>
      </c>
      <c r="E4" s="11" t="s">
        <v>12</v>
      </c>
      <c r="F4" s="17" t="s">
        <v>75</v>
      </c>
      <c r="H4" s="16" t="s">
        <v>11</v>
      </c>
      <c r="I4" s="11" t="s">
        <v>12</v>
      </c>
      <c r="J4" s="17" t="s">
        <v>75</v>
      </c>
    </row>
    <row r="5" spans="1:15" x14ac:dyDescent="0.35">
      <c r="A5" s="30">
        <f>ROW()</f>
        <v>5</v>
      </c>
      <c r="B5" s="42">
        <v>165</v>
      </c>
      <c r="C5" s="43"/>
      <c r="D5" s="44">
        <v>2.5</v>
      </c>
      <c r="E5" s="45">
        <v>5</v>
      </c>
      <c r="F5" s="46">
        <v>7.9</v>
      </c>
      <c r="G5" s="43"/>
      <c r="H5" s="45">
        <v>6.5</v>
      </c>
      <c r="I5" s="45">
        <v>4.6500000000000004</v>
      </c>
      <c r="J5" s="45">
        <v>2.15</v>
      </c>
    </row>
    <row r="6" spans="1:15" x14ac:dyDescent="0.35">
      <c r="A6" s="30">
        <f>ROW()</f>
        <v>6</v>
      </c>
      <c r="B6" s="42">
        <v>170</v>
      </c>
      <c r="C6" s="43"/>
      <c r="D6" s="44">
        <v>0.75</v>
      </c>
      <c r="E6" s="45">
        <v>3.15</v>
      </c>
      <c r="F6" s="46">
        <v>5.65</v>
      </c>
      <c r="G6" s="43"/>
      <c r="H6" s="45">
        <v>8.75</v>
      </c>
      <c r="I6" s="45">
        <v>7.1</v>
      </c>
      <c r="J6" s="45">
        <v>5.6</v>
      </c>
    </row>
    <row r="7" spans="1:15" x14ac:dyDescent="0.35">
      <c r="A7" s="30">
        <f>ROW()</f>
        <v>7</v>
      </c>
    </row>
    <row r="8" spans="1:15" x14ac:dyDescent="0.35">
      <c r="A8" s="30">
        <f>ROW()</f>
        <v>8</v>
      </c>
      <c r="B8" s="48" t="s">
        <v>74</v>
      </c>
    </row>
    <row r="9" spans="1:15" x14ac:dyDescent="0.35">
      <c r="A9" s="30">
        <f>ROW()</f>
        <v>9</v>
      </c>
      <c r="B9" s="45">
        <v>165.13</v>
      </c>
    </row>
    <row r="10" spans="1:15" x14ac:dyDescent="0.35">
      <c r="A10" s="30"/>
    </row>
    <row r="11" spans="1:15" ht="18.5" x14ac:dyDescent="0.45">
      <c r="A11" s="30">
        <f>ROW()</f>
        <v>11</v>
      </c>
      <c r="B11" s="38" t="s">
        <v>42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</row>
    <row r="12" spans="1:15" ht="18.5" x14ac:dyDescent="0.45">
      <c r="A12" s="30">
        <f>ROW()</f>
        <v>12</v>
      </c>
      <c r="B12" s="31"/>
    </row>
    <row r="13" spans="1:15" ht="15.5" x14ac:dyDescent="0.35">
      <c r="A13" s="30">
        <f>ROW()</f>
        <v>13</v>
      </c>
      <c r="B13" s="20" t="s">
        <v>43</v>
      </c>
    </row>
    <row r="14" spans="1:15" ht="21" x14ac:dyDescent="0.5">
      <c r="A14" s="30">
        <f>ROW()</f>
        <v>14</v>
      </c>
      <c r="C14" s="2" t="s">
        <v>0</v>
      </c>
      <c r="D14" s="49">
        <f>+B9</f>
        <v>165.13</v>
      </c>
    </row>
    <row r="15" spans="1:15" ht="21" x14ac:dyDescent="0.5">
      <c r="A15" s="30">
        <f>ROW()</f>
        <v>15</v>
      </c>
      <c r="C15" s="4" t="s">
        <v>2</v>
      </c>
      <c r="D15" s="3">
        <f>+B5</f>
        <v>165</v>
      </c>
      <c r="E15" s="10"/>
    </row>
    <row r="16" spans="1:15" ht="21" x14ac:dyDescent="0.5">
      <c r="A16" s="30">
        <f>ROW()</f>
        <v>16</v>
      </c>
      <c r="B16" s="2" t="s">
        <v>17</v>
      </c>
      <c r="C16" s="2" t="s">
        <v>1</v>
      </c>
      <c r="D16" s="3">
        <f>+$E$5</f>
        <v>5</v>
      </c>
      <c r="E16" s="10" t="s">
        <v>9</v>
      </c>
    </row>
    <row r="17" spans="1:23" ht="9" customHeight="1" x14ac:dyDescent="0.35">
      <c r="A17" s="30">
        <f>ROW()</f>
        <v>17</v>
      </c>
    </row>
    <row r="18" spans="1:23" ht="43.5" x14ac:dyDescent="0.35">
      <c r="A18" s="30">
        <f>ROW()</f>
        <v>18</v>
      </c>
      <c r="B18" s="9" t="s">
        <v>4</v>
      </c>
      <c r="C18" s="9" t="s">
        <v>5</v>
      </c>
      <c r="D18" s="9" t="s">
        <v>6</v>
      </c>
      <c r="E18" s="9" t="s">
        <v>8</v>
      </c>
      <c r="F18" s="9" t="s">
        <v>7</v>
      </c>
      <c r="V18" t="s">
        <v>39</v>
      </c>
      <c r="W18" t="s">
        <v>40</v>
      </c>
    </row>
    <row r="19" spans="1:23" x14ac:dyDescent="0.35">
      <c r="A19" s="30">
        <f>ROW()</f>
        <v>19</v>
      </c>
      <c r="B19" s="45">
        <v>150</v>
      </c>
      <c r="C19" s="6">
        <f t="shared" ref="C19:C25" si="0">+$D$15</f>
        <v>165</v>
      </c>
      <c r="D19" s="7">
        <f>MAX(0,B19-C19)</f>
        <v>0</v>
      </c>
      <c r="E19" s="7">
        <f t="shared" ref="E19:E25" si="1">+D19-$D$16</f>
        <v>-5</v>
      </c>
      <c r="F19" s="8">
        <f t="shared" ref="F19:F25" si="2">+E19/$D$16</f>
        <v>-1</v>
      </c>
      <c r="T19">
        <v>-10</v>
      </c>
      <c r="U19" s="5">
        <f>+B19</f>
        <v>150</v>
      </c>
      <c r="V19" s="5">
        <f t="shared" ref="V19:W25" si="3">+D19</f>
        <v>0</v>
      </c>
      <c r="W19" s="5">
        <f t="shared" si="3"/>
        <v>-5</v>
      </c>
    </row>
    <row r="20" spans="1:23" x14ac:dyDescent="0.35">
      <c r="A20" s="30">
        <f>ROW()</f>
        <v>20</v>
      </c>
      <c r="B20" s="45">
        <f>+B19+5</f>
        <v>155</v>
      </c>
      <c r="C20" s="6">
        <f t="shared" si="0"/>
        <v>165</v>
      </c>
      <c r="D20" s="7">
        <f t="shared" ref="D20:D25" si="4">MAX(0,B20-C20)</f>
        <v>0</v>
      </c>
      <c r="E20" s="7">
        <f t="shared" si="1"/>
        <v>-5</v>
      </c>
      <c r="F20" s="8">
        <f t="shared" si="2"/>
        <v>-1</v>
      </c>
      <c r="T20">
        <f>+T19+5</f>
        <v>-5</v>
      </c>
      <c r="U20" s="5">
        <f t="shared" ref="U20:U25" si="5">+B20</f>
        <v>155</v>
      </c>
      <c r="V20" s="5">
        <f t="shared" si="3"/>
        <v>0</v>
      </c>
      <c r="W20" s="5">
        <f t="shared" si="3"/>
        <v>-5</v>
      </c>
    </row>
    <row r="21" spans="1:23" x14ac:dyDescent="0.35">
      <c r="A21" s="30">
        <f>ROW()</f>
        <v>21</v>
      </c>
      <c r="B21" s="45">
        <f t="shared" ref="B21:B25" si="6">+B20+5</f>
        <v>160</v>
      </c>
      <c r="C21" s="6">
        <f t="shared" si="0"/>
        <v>165</v>
      </c>
      <c r="D21" s="7">
        <f t="shared" si="4"/>
        <v>0</v>
      </c>
      <c r="E21" s="7">
        <f t="shared" si="1"/>
        <v>-5</v>
      </c>
      <c r="F21" s="8">
        <f t="shared" si="2"/>
        <v>-1</v>
      </c>
      <c r="T21">
        <f t="shared" ref="T21:T25" si="7">+T20+5</f>
        <v>0</v>
      </c>
      <c r="U21" s="5">
        <f t="shared" si="5"/>
        <v>160</v>
      </c>
      <c r="V21" s="5">
        <f t="shared" si="3"/>
        <v>0</v>
      </c>
      <c r="W21" s="5">
        <f t="shared" si="3"/>
        <v>-5</v>
      </c>
    </row>
    <row r="22" spans="1:23" x14ac:dyDescent="0.35">
      <c r="A22" s="30">
        <f>ROW()</f>
        <v>22</v>
      </c>
      <c r="B22" s="45">
        <f t="shared" si="6"/>
        <v>165</v>
      </c>
      <c r="C22" s="6">
        <f t="shared" si="0"/>
        <v>165</v>
      </c>
      <c r="D22" s="7">
        <f t="shared" si="4"/>
        <v>0</v>
      </c>
      <c r="E22" s="7">
        <f t="shared" si="1"/>
        <v>-5</v>
      </c>
      <c r="F22" s="8">
        <f t="shared" si="2"/>
        <v>-1</v>
      </c>
      <c r="T22">
        <f t="shared" si="7"/>
        <v>5</v>
      </c>
      <c r="U22" s="5">
        <f t="shared" si="5"/>
        <v>165</v>
      </c>
      <c r="V22" s="5">
        <f t="shared" si="3"/>
        <v>0</v>
      </c>
      <c r="W22" s="5">
        <f t="shared" si="3"/>
        <v>-5</v>
      </c>
    </row>
    <row r="23" spans="1:23" x14ac:dyDescent="0.35">
      <c r="A23" s="30">
        <f>ROW()</f>
        <v>23</v>
      </c>
      <c r="B23" s="45">
        <f t="shared" si="6"/>
        <v>170</v>
      </c>
      <c r="C23" s="6">
        <f t="shared" si="0"/>
        <v>165</v>
      </c>
      <c r="D23" s="7">
        <f t="shared" si="4"/>
        <v>5</v>
      </c>
      <c r="E23" s="7">
        <f t="shared" si="1"/>
        <v>0</v>
      </c>
      <c r="F23" s="8">
        <f t="shared" si="2"/>
        <v>0</v>
      </c>
      <c r="T23">
        <f t="shared" si="7"/>
        <v>10</v>
      </c>
      <c r="U23" s="5">
        <f t="shared" si="5"/>
        <v>170</v>
      </c>
      <c r="V23" s="5">
        <f t="shared" si="3"/>
        <v>5</v>
      </c>
      <c r="W23" s="5">
        <f t="shared" si="3"/>
        <v>0</v>
      </c>
    </row>
    <row r="24" spans="1:23" x14ac:dyDescent="0.35">
      <c r="A24" s="30">
        <f>ROW()</f>
        <v>24</v>
      </c>
      <c r="B24" s="45">
        <f t="shared" si="6"/>
        <v>175</v>
      </c>
      <c r="C24" s="6">
        <f t="shared" si="0"/>
        <v>165</v>
      </c>
      <c r="D24" s="7">
        <f t="shared" si="4"/>
        <v>10</v>
      </c>
      <c r="E24" s="7">
        <f t="shared" si="1"/>
        <v>5</v>
      </c>
      <c r="F24" s="8">
        <f t="shared" si="2"/>
        <v>1</v>
      </c>
      <c r="T24">
        <f t="shared" si="7"/>
        <v>15</v>
      </c>
      <c r="U24" s="5">
        <f t="shared" si="5"/>
        <v>175</v>
      </c>
      <c r="V24" s="5">
        <f t="shared" si="3"/>
        <v>10</v>
      </c>
      <c r="W24" s="5">
        <f t="shared" si="3"/>
        <v>5</v>
      </c>
    </row>
    <row r="25" spans="1:23" x14ac:dyDescent="0.35">
      <c r="A25" s="30">
        <f>ROW()</f>
        <v>25</v>
      </c>
      <c r="B25" s="45">
        <f t="shared" si="6"/>
        <v>180</v>
      </c>
      <c r="C25" s="6">
        <f t="shared" si="0"/>
        <v>165</v>
      </c>
      <c r="D25" s="7">
        <f t="shared" si="4"/>
        <v>15</v>
      </c>
      <c r="E25" s="7">
        <f t="shared" si="1"/>
        <v>10</v>
      </c>
      <c r="F25" s="8">
        <f t="shared" si="2"/>
        <v>2</v>
      </c>
      <c r="T25">
        <f t="shared" si="7"/>
        <v>20</v>
      </c>
      <c r="U25" s="5">
        <f t="shared" si="5"/>
        <v>180</v>
      </c>
      <c r="V25" s="5">
        <f t="shared" si="3"/>
        <v>15</v>
      </c>
      <c r="W25" s="5">
        <f t="shared" si="3"/>
        <v>10</v>
      </c>
    </row>
    <row r="26" spans="1:23" x14ac:dyDescent="0.35">
      <c r="A26" s="30">
        <f>ROW()</f>
        <v>26</v>
      </c>
      <c r="B26" s="3"/>
    </row>
    <row r="27" spans="1:23" x14ac:dyDescent="0.35">
      <c r="A27" s="30">
        <f>ROW()</f>
        <v>27</v>
      </c>
      <c r="C27" s="2" t="s">
        <v>16</v>
      </c>
      <c r="D27" s="5">
        <f>+D15+D16</f>
        <v>170</v>
      </c>
      <c r="E27" t="s">
        <v>38</v>
      </c>
    </row>
    <row r="28" spans="1:23" x14ac:dyDescent="0.35">
      <c r="A28" s="30">
        <f>ROW()</f>
        <v>28</v>
      </c>
      <c r="C28" s="2" t="s">
        <v>34</v>
      </c>
      <c r="D28" s="5">
        <f>+E19</f>
        <v>-5</v>
      </c>
      <c r="E28" t="s">
        <v>36</v>
      </c>
    </row>
    <row r="29" spans="1:23" x14ac:dyDescent="0.35">
      <c r="A29" s="30">
        <f>ROW()</f>
        <v>29</v>
      </c>
      <c r="C29" s="2"/>
      <c r="D29" s="5"/>
      <c r="I29" s="2"/>
      <c r="J29" s="5"/>
    </row>
    <row r="30" spans="1:23" ht="15.5" x14ac:dyDescent="0.35">
      <c r="A30" s="30">
        <f>ROW()</f>
        <v>30</v>
      </c>
      <c r="B30" s="20" t="s">
        <v>44</v>
      </c>
      <c r="I30" s="2"/>
      <c r="J30" s="5"/>
    </row>
    <row r="31" spans="1:23" x14ac:dyDescent="0.35">
      <c r="A31" s="30">
        <f>ROW()</f>
        <v>31</v>
      </c>
      <c r="I31" s="2"/>
      <c r="J31" s="5"/>
    </row>
    <row r="32" spans="1:23" ht="21" x14ac:dyDescent="0.5">
      <c r="A32" s="30">
        <f>ROW()</f>
        <v>32</v>
      </c>
      <c r="C32" s="2" t="s">
        <v>0</v>
      </c>
      <c r="D32" s="3">
        <v>165.13</v>
      </c>
      <c r="I32" s="2"/>
      <c r="J32" s="5"/>
    </row>
    <row r="33" spans="1:23" ht="21" x14ac:dyDescent="0.5">
      <c r="A33" s="30">
        <f>ROW()</f>
        <v>33</v>
      </c>
      <c r="C33" s="4" t="s">
        <v>2</v>
      </c>
      <c r="D33" s="3">
        <f>+B5</f>
        <v>165</v>
      </c>
      <c r="E33" s="10"/>
      <c r="I33" s="2"/>
      <c r="J33" s="5"/>
    </row>
    <row r="34" spans="1:23" ht="21" x14ac:dyDescent="0.5">
      <c r="A34" s="30">
        <f>ROW()</f>
        <v>34</v>
      </c>
      <c r="B34" s="2" t="s">
        <v>17</v>
      </c>
      <c r="C34" s="2" t="s">
        <v>14</v>
      </c>
      <c r="D34" s="3">
        <f>+J5</f>
        <v>2.15</v>
      </c>
      <c r="E34" s="10" t="s">
        <v>76</v>
      </c>
      <c r="I34" s="2"/>
      <c r="J34" s="5"/>
    </row>
    <row r="35" spans="1:23" x14ac:dyDescent="0.35">
      <c r="A35" s="30">
        <f>ROW()</f>
        <v>35</v>
      </c>
      <c r="I35" s="2"/>
      <c r="J35" s="5"/>
    </row>
    <row r="36" spans="1:23" ht="43.5" x14ac:dyDescent="0.35">
      <c r="A36" s="30">
        <f>ROW()</f>
        <v>36</v>
      </c>
      <c r="B36" s="9" t="s">
        <v>4</v>
      </c>
      <c r="C36" s="9" t="s">
        <v>5</v>
      </c>
      <c r="D36" s="9" t="s">
        <v>15</v>
      </c>
      <c r="E36" s="9" t="s">
        <v>8</v>
      </c>
      <c r="F36" s="9" t="s">
        <v>7</v>
      </c>
      <c r="I36" s="2"/>
      <c r="J36" s="5"/>
      <c r="V36" t="s">
        <v>39</v>
      </c>
      <c r="W36" t="s">
        <v>40</v>
      </c>
    </row>
    <row r="37" spans="1:23" x14ac:dyDescent="0.35">
      <c r="A37" s="30">
        <f>ROW()</f>
        <v>37</v>
      </c>
      <c r="B37" s="45">
        <v>150</v>
      </c>
      <c r="C37" s="6">
        <f t="shared" ref="C37:C43" si="8">+$D$33</f>
        <v>165</v>
      </c>
      <c r="D37" s="7">
        <f t="shared" ref="D37:D43" si="9">MAX(0,C37-B37)</f>
        <v>15</v>
      </c>
      <c r="E37" s="7">
        <f t="shared" ref="E37:E43" si="10">+D37-$D$34</f>
        <v>12.85</v>
      </c>
      <c r="F37" s="8">
        <f t="shared" ref="F37:F43" si="11">+E37/$D$34</f>
        <v>5.9767441860465116</v>
      </c>
      <c r="I37" s="2"/>
      <c r="J37" s="5"/>
      <c r="T37">
        <v>-10</v>
      </c>
      <c r="U37" s="5">
        <f>+B37</f>
        <v>150</v>
      </c>
      <c r="V37" s="5">
        <f t="shared" ref="V37:W43" si="12">+D37</f>
        <v>15</v>
      </c>
      <c r="W37" s="5">
        <f t="shared" si="12"/>
        <v>12.85</v>
      </c>
    </row>
    <row r="38" spans="1:23" x14ac:dyDescent="0.35">
      <c r="A38" s="30">
        <f>ROW()</f>
        <v>38</v>
      </c>
      <c r="B38" s="45">
        <f t="shared" ref="B38:B43" si="13">+B37+5</f>
        <v>155</v>
      </c>
      <c r="C38" s="6">
        <f t="shared" si="8"/>
        <v>165</v>
      </c>
      <c r="D38" s="7">
        <f t="shared" si="9"/>
        <v>10</v>
      </c>
      <c r="E38" s="7">
        <f t="shared" si="10"/>
        <v>7.85</v>
      </c>
      <c r="F38" s="8">
        <f t="shared" si="11"/>
        <v>3.6511627906976742</v>
      </c>
      <c r="I38" s="2"/>
      <c r="J38" s="5"/>
      <c r="T38">
        <f>+T37+5</f>
        <v>-5</v>
      </c>
      <c r="U38" s="5">
        <f t="shared" ref="U38:U43" si="14">+B38</f>
        <v>155</v>
      </c>
      <c r="V38" s="5">
        <f t="shared" si="12"/>
        <v>10</v>
      </c>
      <c r="W38" s="5">
        <f t="shared" si="12"/>
        <v>7.85</v>
      </c>
    </row>
    <row r="39" spans="1:23" x14ac:dyDescent="0.35">
      <c r="A39" s="30">
        <f>ROW()</f>
        <v>39</v>
      </c>
      <c r="B39" s="45">
        <f t="shared" si="13"/>
        <v>160</v>
      </c>
      <c r="C39" s="6">
        <f t="shared" si="8"/>
        <v>165</v>
      </c>
      <c r="D39" s="7">
        <f t="shared" si="9"/>
        <v>5</v>
      </c>
      <c r="E39" s="7">
        <f t="shared" si="10"/>
        <v>2.85</v>
      </c>
      <c r="F39" s="8">
        <f t="shared" si="11"/>
        <v>1.3255813953488373</v>
      </c>
      <c r="I39" s="2"/>
      <c r="J39" s="5"/>
      <c r="T39">
        <f t="shared" ref="T39:T43" si="15">+T38+5</f>
        <v>0</v>
      </c>
      <c r="U39" s="5">
        <f t="shared" si="14"/>
        <v>160</v>
      </c>
      <c r="V39" s="5">
        <f t="shared" si="12"/>
        <v>5</v>
      </c>
      <c r="W39" s="5">
        <f t="shared" si="12"/>
        <v>2.85</v>
      </c>
    </row>
    <row r="40" spans="1:23" x14ac:dyDescent="0.35">
      <c r="A40" s="30">
        <f>ROW()</f>
        <v>40</v>
      </c>
      <c r="B40" s="45">
        <f t="shared" si="13"/>
        <v>165</v>
      </c>
      <c r="C40" s="6">
        <f t="shared" si="8"/>
        <v>165</v>
      </c>
      <c r="D40" s="7">
        <f t="shared" si="9"/>
        <v>0</v>
      </c>
      <c r="E40" s="7">
        <f t="shared" si="10"/>
        <v>-2.15</v>
      </c>
      <c r="F40" s="8">
        <f t="shared" si="11"/>
        <v>-1</v>
      </c>
      <c r="I40" s="2"/>
      <c r="J40" s="5"/>
      <c r="T40">
        <f t="shared" si="15"/>
        <v>5</v>
      </c>
      <c r="U40" s="5">
        <f t="shared" si="14"/>
        <v>165</v>
      </c>
      <c r="V40" s="5">
        <f t="shared" si="12"/>
        <v>0</v>
      </c>
      <c r="W40" s="5">
        <f t="shared" si="12"/>
        <v>-2.15</v>
      </c>
    </row>
    <row r="41" spans="1:23" x14ac:dyDescent="0.35">
      <c r="A41" s="30">
        <f>ROW()</f>
        <v>41</v>
      </c>
      <c r="B41" s="45">
        <f t="shared" si="13"/>
        <v>170</v>
      </c>
      <c r="C41" s="6">
        <f t="shared" si="8"/>
        <v>165</v>
      </c>
      <c r="D41" s="7">
        <f t="shared" si="9"/>
        <v>0</v>
      </c>
      <c r="E41" s="7">
        <f t="shared" si="10"/>
        <v>-2.15</v>
      </c>
      <c r="F41" s="8">
        <f t="shared" si="11"/>
        <v>-1</v>
      </c>
      <c r="I41" s="2"/>
      <c r="J41" s="5"/>
      <c r="T41">
        <f t="shared" si="15"/>
        <v>10</v>
      </c>
      <c r="U41" s="5">
        <f t="shared" si="14"/>
        <v>170</v>
      </c>
      <c r="V41" s="5">
        <f t="shared" si="12"/>
        <v>0</v>
      </c>
      <c r="W41" s="5">
        <f t="shared" si="12"/>
        <v>-2.15</v>
      </c>
    </row>
    <row r="42" spans="1:23" x14ac:dyDescent="0.35">
      <c r="A42" s="30">
        <f>ROW()</f>
        <v>42</v>
      </c>
      <c r="B42" s="45">
        <f t="shared" si="13"/>
        <v>175</v>
      </c>
      <c r="C42" s="6">
        <f t="shared" si="8"/>
        <v>165</v>
      </c>
      <c r="D42" s="7">
        <f t="shared" si="9"/>
        <v>0</v>
      </c>
      <c r="E42" s="7">
        <f t="shared" si="10"/>
        <v>-2.15</v>
      </c>
      <c r="F42" s="8">
        <f t="shared" si="11"/>
        <v>-1</v>
      </c>
      <c r="I42" s="2"/>
      <c r="J42" s="5"/>
      <c r="T42">
        <f t="shared" si="15"/>
        <v>15</v>
      </c>
      <c r="U42" s="5">
        <f t="shared" si="14"/>
        <v>175</v>
      </c>
      <c r="V42" s="5">
        <f t="shared" si="12"/>
        <v>0</v>
      </c>
      <c r="W42" s="5">
        <f t="shared" si="12"/>
        <v>-2.15</v>
      </c>
    </row>
    <row r="43" spans="1:23" x14ac:dyDescent="0.35">
      <c r="A43" s="30">
        <f>ROW()</f>
        <v>43</v>
      </c>
      <c r="B43" s="45">
        <f t="shared" si="13"/>
        <v>180</v>
      </c>
      <c r="C43" s="6">
        <f t="shared" si="8"/>
        <v>165</v>
      </c>
      <c r="D43" s="7">
        <f t="shared" si="9"/>
        <v>0</v>
      </c>
      <c r="E43" s="7">
        <f t="shared" si="10"/>
        <v>-2.15</v>
      </c>
      <c r="F43" s="8">
        <f t="shared" si="11"/>
        <v>-1</v>
      </c>
      <c r="I43" s="2"/>
      <c r="J43" s="5"/>
      <c r="T43">
        <f t="shared" si="15"/>
        <v>20</v>
      </c>
      <c r="U43" s="5">
        <f t="shared" si="14"/>
        <v>180</v>
      </c>
      <c r="V43" s="5">
        <f t="shared" si="12"/>
        <v>0</v>
      </c>
      <c r="W43" s="5">
        <f t="shared" si="12"/>
        <v>-2.15</v>
      </c>
    </row>
    <row r="44" spans="1:23" x14ac:dyDescent="0.35">
      <c r="A44" s="30">
        <f>ROW()</f>
        <v>44</v>
      </c>
      <c r="B44" s="3"/>
      <c r="I44" s="2"/>
      <c r="J44" s="5"/>
    </row>
    <row r="45" spans="1:23" x14ac:dyDescent="0.35">
      <c r="A45" s="30">
        <f>ROW()</f>
        <v>45</v>
      </c>
      <c r="C45" s="2" t="s">
        <v>16</v>
      </c>
      <c r="D45" s="5">
        <f>+D33-D34</f>
        <v>162.85</v>
      </c>
      <c r="E45" t="s">
        <v>37</v>
      </c>
      <c r="I45" s="2"/>
      <c r="J45" s="5"/>
    </row>
    <row r="46" spans="1:23" x14ac:dyDescent="0.35">
      <c r="A46" s="30">
        <f>ROW()</f>
        <v>46</v>
      </c>
      <c r="C46" s="2" t="s">
        <v>35</v>
      </c>
      <c r="D46" s="5">
        <f>+C37-D34</f>
        <v>162.85</v>
      </c>
      <c r="E46" t="s">
        <v>36</v>
      </c>
      <c r="I46" s="2"/>
      <c r="J46" s="5"/>
    </row>
    <row r="47" spans="1:23" x14ac:dyDescent="0.35">
      <c r="A47" s="30">
        <f>ROW()</f>
        <v>47</v>
      </c>
      <c r="C47" s="2" t="s">
        <v>34</v>
      </c>
      <c r="D47" s="5">
        <f>-E43</f>
        <v>2.15</v>
      </c>
      <c r="E47" t="s">
        <v>36</v>
      </c>
      <c r="I47" s="2"/>
      <c r="J47" s="5"/>
    </row>
    <row r="48" spans="1:23" x14ac:dyDescent="0.35">
      <c r="A48" s="30">
        <f>ROW()</f>
        <v>48</v>
      </c>
      <c r="C48" s="2"/>
      <c r="D48" s="5"/>
      <c r="I48" s="2"/>
      <c r="J48" s="5"/>
    </row>
    <row r="49" spans="1:23" ht="15.5" x14ac:dyDescent="0.35">
      <c r="A49" s="30">
        <f>ROW()</f>
        <v>49</v>
      </c>
      <c r="B49" s="20" t="s">
        <v>61</v>
      </c>
    </row>
    <row r="50" spans="1:23" x14ac:dyDescent="0.35">
      <c r="A50" s="30">
        <f>ROW()</f>
        <v>50</v>
      </c>
      <c r="B50" t="s">
        <v>46</v>
      </c>
      <c r="C50" t="s">
        <v>54</v>
      </c>
    </row>
    <row r="51" spans="1:23" x14ac:dyDescent="0.35">
      <c r="A51" s="30">
        <f>ROW()</f>
        <v>51</v>
      </c>
      <c r="C51" t="s">
        <v>55</v>
      </c>
    </row>
    <row r="52" spans="1:23" x14ac:dyDescent="0.35">
      <c r="A52" s="30">
        <f>ROW()</f>
        <v>52</v>
      </c>
      <c r="B52" t="s">
        <v>49</v>
      </c>
      <c r="C52" t="s">
        <v>56</v>
      </c>
    </row>
    <row r="53" spans="1:23" x14ac:dyDescent="0.35">
      <c r="A53" s="30">
        <f>ROW()</f>
        <v>53</v>
      </c>
    </row>
    <row r="54" spans="1:23" ht="21" x14ac:dyDescent="0.5">
      <c r="A54" s="30">
        <f>ROW()</f>
        <v>54</v>
      </c>
      <c r="C54" s="2" t="s">
        <v>0</v>
      </c>
      <c r="D54" s="3">
        <f>+D14</f>
        <v>165.13</v>
      </c>
      <c r="H54" s="21"/>
    </row>
    <row r="55" spans="1:23" ht="21" x14ac:dyDescent="0.5">
      <c r="A55" s="30">
        <f>ROW()</f>
        <v>55</v>
      </c>
      <c r="C55" s="4" t="s">
        <v>2</v>
      </c>
      <c r="D55" s="3">
        <f>+B6</f>
        <v>170</v>
      </c>
      <c r="E55" s="10"/>
      <c r="H55" s="22"/>
      <c r="W55" s="23"/>
    </row>
    <row r="56" spans="1:23" ht="21" x14ac:dyDescent="0.5">
      <c r="A56" s="30">
        <f>ROW()</f>
        <v>56</v>
      </c>
      <c r="C56" s="4"/>
      <c r="D56" s="3"/>
      <c r="E56" s="10"/>
      <c r="H56" s="22"/>
      <c r="W56" s="23"/>
    </row>
    <row r="57" spans="1:23" ht="21" x14ac:dyDescent="0.5">
      <c r="A57" s="30">
        <f>ROW()</f>
        <v>57</v>
      </c>
      <c r="B57" s="2" t="s">
        <v>57</v>
      </c>
      <c r="C57" s="2" t="s">
        <v>1</v>
      </c>
      <c r="D57" s="3">
        <f>+F6</f>
        <v>5.65</v>
      </c>
      <c r="E57" s="10" t="s">
        <v>76</v>
      </c>
      <c r="F57" t="s">
        <v>29</v>
      </c>
      <c r="W57" s="23"/>
    </row>
    <row r="58" spans="1:23" ht="21.5" thickBot="1" x14ac:dyDescent="0.55000000000000004">
      <c r="A58" s="30">
        <f>ROW()</f>
        <v>58</v>
      </c>
      <c r="B58" s="2" t="s">
        <v>57</v>
      </c>
      <c r="C58" s="4" t="s">
        <v>59</v>
      </c>
      <c r="D58" s="3">
        <f>+J6</f>
        <v>5.6</v>
      </c>
      <c r="E58" s="10" t="s">
        <v>76</v>
      </c>
      <c r="F58" t="s">
        <v>29</v>
      </c>
      <c r="W58" s="23"/>
    </row>
    <row r="59" spans="1:23" ht="21.5" thickBot="1" x14ac:dyDescent="0.55000000000000004">
      <c r="A59" s="30">
        <f>ROW()</f>
        <v>59</v>
      </c>
      <c r="B59" s="21" t="s">
        <v>60</v>
      </c>
      <c r="C59" s="4"/>
      <c r="D59" s="34">
        <f>+D58+D57</f>
        <v>11.25</v>
      </c>
      <c r="E59" s="10"/>
      <c r="W59" s="23"/>
    </row>
    <row r="60" spans="1:23" x14ac:dyDescent="0.35">
      <c r="A60" s="30">
        <f>ROW()</f>
        <v>60</v>
      </c>
    </row>
    <row r="61" spans="1:23" x14ac:dyDescent="0.35">
      <c r="A61" s="30">
        <f>ROW()</f>
        <v>61</v>
      </c>
      <c r="D61" s="29" t="s">
        <v>31</v>
      </c>
      <c r="E61" s="29"/>
      <c r="F61" s="29"/>
    </row>
    <row r="62" spans="1:23" ht="58" x14ac:dyDescent="0.35">
      <c r="A62" s="30">
        <f>ROW()</f>
        <v>62</v>
      </c>
      <c r="B62" s="9" t="s">
        <v>4</v>
      </c>
      <c r="C62" s="9" t="s">
        <v>5</v>
      </c>
      <c r="D62" s="9" t="s">
        <v>27</v>
      </c>
      <c r="E62" s="9" t="s">
        <v>25</v>
      </c>
      <c r="F62" s="9" t="s">
        <v>26</v>
      </c>
    </row>
    <row r="63" spans="1:23" x14ac:dyDescent="0.35">
      <c r="A63" s="30">
        <f>ROW()</f>
        <v>63</v>
      </c>
      <c r="B63" s="47">
        <v>140</v>
      </c>
      <c r="C63" s="35">
        <f t="shared" ref="C63:C75" si="16">+$D$112</f>
        <v>170</v>
      </c>
      <c r="D63" s="36">
        <f>ABS(C63-B63)</f>
        <v>30</v>
      </c>
      <c r="E63" s="36">
        <f t="shared" ref="E63:E75" si="17">+D63-$D$59</f>
        <v>18.75</v>
      </c>
      <c r="F63" s="37">
        <f>+E63*100</f>
        <v>1875</v>
      </c>
    </row>
    <row r="64" spans="1:23" x14ac:dyDescent="0.35">
      <c r="A64" s="30">
        <f>ROW()</f>
        <v>64</v>
      </c>
      <c r="B64" s="47">
        <f>+B63+5</f>
        <v>145</v>
      </c>
      <c r="C64" s="35">
        <f t="shared" si="16"/>
        <v>170</v>
      </c>
      <c r="D64" s="36">
        <f>ABS(C64-B64)</f>
        <v>25</v>
      </c>
      <c r="E64" s="36">
        <f t="shared" si="17"/>
        <v>13.75</v>
      </c>
      <c r="F64" s="37">
        <f>+E64*100</f>
        <v>1375</v>
      </c>
    </row>
    <row r="65" spans="1:15" x14ac:dyDescent="0.35">
      <c r="A65" s="30">
        <f>ROW()</f>
        <v>65</v>
      </c>
      <c r="B65" s="47">
        <f>+B64+5</f>
        <v>150</v>
      </c>
      <c r="C65" s="35">
        <f t="shared" si="16"/>
        <v>170</v>
      </c>
      <c r="D65" s="36">
        <f>ABS(C65-B65)</f>
        <v>20</v>
      </c>
      <c r="E65" s="36">
        <f t="shared" si="17"/>
        <v>8.75</v>
      </c>
      <c r="F65" s="37">
        <f>+E65*100</f>
        <v>875</v>
      </c>
    </row>
    <row r="66" spans="1:15" x14ac:dyDescent="0.35">
      <c r="A66" s="30">
        <f>ROW()</f>
        <v>66</v>
      </c>
      <c r="B66" s="45">
        <f>+B65+5</f>
        <v>155</v>
      </c>
      <c r="C66" s="6">
        <f t="shared" si="16"/>
        <v>170</v>
      </c>
      <c r="D66" s="7">
        <f t="shared" ref="D66:D71" si="18">ABS(C66-B66)</f>
        <v>15</v>
      </c>
      <c r="E66" s="7">
        <f t="shared" si="17"/>
        <v>3.75</v>
      </c>
      <c r="F66" s="26">
        <f t="shared" ref="F66:F71" si="19">+E66*100</f>
        <v>375</v>
      </c>
    </row>
    <row r="67" spans="1:15" x14ac:dyDescent="0.35">
      <c r="A67" s="30">
        <f>ROW()</f>
        <v>67</v>
      </c>
      <c r="B67" s="45">
        <f t="shared" ref="B67:B75" si="20">+B66+5</f>
        <v>160</v>
      </c>
      <c r="C67" s="6">
        <f t="shared" si="16"/>
        <v>170</v>
      </c>
      <c r="D67" s="7">
        <f t="shared" si="18"/>
        <v>10</v>
      </c>
      <c r="E67" s="7">
        <f t="shared" si="17"/>
        <v>-1.25</v>
      </c>
      <c r="F67" s="26">
        <f t="shared" si="19"/>
        <v>-125</v>
      </c>
    </row>
    <row r="68" spans="1:15" x14ac:dyDescent="0.35">
      <c r="A68" s="30">
        <f>ROW()</f>
        <v>68</v>
      </c>
      <c r="B68" s="45">
        <f t="shared" si="20"/>
        <v>165</v>
      </c>
      <c r="C68" s="6">
        <f t="shared" si="16"/>
        <v>170</v>
      </c>
      <c r="D68" s="7">
        <f t="shared" si="18"/>
        <v>5</v>
      </c>
      <c r="E68" s="7">
        <f t="shared" si="17"/>
        <v>-6.25</v>
      </c>
      <c r="F68" s="26">
        <f t="shared" si="19"/>
        <v>-625</v>
      </c>
    </row>
    <row r="69" spans="1:15" x14ac:dyDescent="0.35">
      <c r="A69" s="30">
        <f>ROW()</f>
        <v>69</v>
      </c>
      <c r="B69" s="45">
        <f t="shared" si="20"/>
        <v>170</v>
      </c>
      <c r="C69" s="6">
        <f t="shared" si="16"/>
        <v>170</v>
      </c>
      <c r="D69" s="7">
        <f t="shared" si="18"/>
        <v>0</v>
      </c>
      <c r="E69" s="7">
        <f t="shared" si="17"/>
        <v>-11.25</v>
      </c>
      <c r="F69" s="26">
        <f t="shared" si="19"/>
        <v>-1125</v>
      </c>
    </row>
    <row r="70" spans="1:15" x14ac:dyDescent="0.35">
      <c r="A70" s="30">
        <f>ROW()</f>
        <v>70</v>
      </c>
      <c r="B70" s="45">
        <f t="shared" si="20"/>
        <v>175</v>
      </c>
      <c r="C70" s="6">
        <f t="shared" si="16"/>
        <v>170</v>
      </c>
      <c r="D70" s="7">
        <f t="shared" si="18"/>
        <v>5</v>
      </c>
      <c r="E70" s="7">
        <f t="shared" si="17"/>
        <v>-6.25</v>
      </c>
      <c r="F70" s="26">
        <f t="shared" si="19"/>
        <v>-625</v>
      </c>
    </row>
    <row r="71" spans="1:15" x14ac:dyDescent="0.35">
      <c r="A71" s="30">
        <f>ROW()</f>
        <v>71</v>
      </c>
      <c r="B71" s="45">
        <f t="shared" si="20"/>
        <v>180</v>
      </c>
      <c r="C71" s="6">
        <f t="shared" si="16"/>
        <v>170</v>
      </c>
      <c r="D71" s="7">
        <f t="shared" si="18"/>
        <v>10</v>
      </c>
      <c r="E71" s="7">
        <f t="shared" si="17"/>
        <v>-1.25</v>
      </c>
      <c r="F71" s="26">
        <f t="shared" si="19"/>
        <v>-125</v>
      </c>
    </row>
    <row r="72" spans="1:15" x14ac:dyDescent="0.35">
      <c r="A72" s="30">
        <f>ROW()</f>
        <v>72</v>
      </c>
      <c r="B72" s="45">
        <f t="shared" si="20"/>
        <v>185</v>
      </c>
      <c r="C72" s="6">
        <f t="shared" si="16"/>
        <v>170</v>
      </c>
      <c r="D72" s="7">
        <f t="shared" ref="D72:D73" si="21">ABS(C72-B72)</f>
        <v>15</v>
      </c>
      <c r="E72" s="7">
        <f t="shared" si="17"/>
        <v>3.75</v>
      </c>
      <c r="F72" s="26">
        <f t="shared" ref="F72:F73" si="22">+E72*100</f>
        <v>375</v>
      </c>
    </row>
    <row r="73" spans="1:15" x14ac:dyDescent="0.35">
      <c r="A73" s="30">
        <f>ROW()</f>
        <v>73</v>
      </c>
      <c r="B73" s="47">
        <f t="shared" si="20"/>
        <v>190</v>
      </c>
      <c r="C73" s="35">
        <f t="shared" si="16"/>
        <v>170</v>
      </c>
      <c r="D73" s="36">
        <f t="shared" si="21"/>
        <v>20</v>
      </c>
      <c r="E73" s="36">
        <f t="shared" si="17"/>
        <v>8.75</v>
      </c>
      <c r="F73" s="37">
        <f t="shared" si="22"/>
        <v>875</v>
      </c>
    </row>
    <row r="74" spans="1:15" x14ac:dyDescent="0.35">
      <c r="A74" s="30">
        <f>ROW()</f>
        <v>74</v>
      </c>
      <c r="B74" s="47">
        <f t="shared" si="20"/>
        <v>195</v>
      </c>
      <c r="C74" s="35">
        <f t="shared" si="16"/>
        <v>170</v>
      </c>
      <c r="D74" s="36">
        <f t="shared" ref="D74:D75" si="23">ABS(C74-B74)</f>
        <v>25</v>
      </c>
      <c r="E74" s="36">
        <f t="shared" si="17"/>
        <v>13.75</v>
      </c>
      <c r="F74" s="37">
        <f t="shared" ref="F74:F75" si="24">+E74*100</f>
        <v>1375</v>
      </c>
    </row>
    <row r="75" spans="1:15" x14ac:dyDescent="0.35">
      <c r="A75" s="30">
        <f>ROW()</f>
        <v>75</v>
      </c>
      <c r="B75" s="47">
        <f t="shared" si="20"/>
        <v>200</v>
      </c>
      <c r="C75" s="35">
        <f t="shared" si="16"/>
        <v>170</v>
      </c>
      <c r="D75" s="36">
        <f t="shared" si="23"/>
        <v>30</v>
      </c>
      <c r="E75" s="36">
        <f t="shared" si="17"/>
        <v>18.75</v>
      </c>
      <c r="F75" s="37">
        <f t="shared" si="24"/>
        <v>1875</v>
      </c>
    </row>
    <row r="76" spans="1:15" x14ac:dyDescent="0.35">
      <c r="A76" s="30"/>
      <c r="B76" s="23"/>
      <c r="C76" s="23"/>
      <c r="D76" s="23"/>
      <c r="H76" s="23"/>
    </row>
    <row r="77" spans="1:15" x14ac:dyDescent="0.35">
      <c r="A77" s="30">
        <f>ROW()</f>
        <v>77</v>
      </c>
      <c r="C77" s="2"/>
      <c r="D77" s="5"/>
      <c r="I77" s="2"/>
      <c r="J77" s="5"/>
    </row>
    <row r="78" spans="1:15" ht="18.5" x14ac:dyDescent="0.45">
      <c r="A78" s="30">
        <f>ROW()</f>
        <v>78</v>
      </c>
      <c r="B78" s="38" t="s">
        <v>45</v>
      </c>
      <c r="C78" s="39"/>
      <c r="D78" s="40"/>
      <c r="E78" s="41"/>
      <c r="F78" s="41"/>
      <c r="G78" s="41"/>
      <c r="H78" s="41"/>
      <c r="I78" s="39"/>
      <c r="J78" s="40"/>
      <c r="K78" s="41"/>
      <c r="L78" s="41"/>
      <c r="M78" s="41"/>
      <c r="N78" s="41"/>
      <c r="O78" s="41"/>
    </row>
    <row r="79" spans="1:15" ht="9.75" customHeight="1" x14ac:dyDescent="0.45">
      <c r="A79" s="30">
        <f>ROW()</f>
        <v>79</v>
      </c>
      <c r="B79" s="31"/>
      <c r="C79" s="2"/>
      <c r="D79" s="5"/>
      <c r="I79" s="2"/>
      <c r="J79" s="5"/>
    </row>
    <row r="80" spans="1:15" ht="15.5" x14ac:dyDescent="0.35">
      <c r="A80" s="30">
        <f>ROW()</f>
        <v>80</v>
      </c>
      <c r="B80" s="20" t="s">
        <v>62</v>
      </c>
    </row>
    <row r="81" spans="1:23" x14ac:dyDescent="0.35">
      <c r="A81" s="30">
        <f>ROW()</f>
        <v>81</v>
      </c>
      <c r="B81" t="s">
        <v>46</v>
      </c>
      <c r="C81" t="s">
        <v>47</v>
      </c>
    </row>
    <row r="82" spans="1:23" x14ac:dyDescent="0.35">
      <c r="A82" s="30">
        <f>ROW()</f>
        <v>82</v>
      </c>
      <c r="C82" t="s">
        <v>51</v>
      </c>
    </row>
    <row r="83" spans="1:23" x14ac:dyDescent="0.35">
      <c r="A83" s="30">
        <f>ROW()</f>
        <v>83</v>
      </c>
      <c r="B83" t="s">
        <v>49</v>
      </c>
      <c r="C83" t="s">
        <v>52</v>
      </c>
    </row>
    <row r="84" spans="1:23" x14ac:dyDescent="0.35">
      <c r="A84" s="30">
        <f>ROW()</f>
        <v>84</v>
      </c>
    </row>
    <row r="85" spans="1:23" ht="21" x14ac:dyDescent="0.5">
      <c r="A85" s="30">
        <f>ROW()</f>
        <v>85</v>
      </c>
      <c r="C85" s="2" t="s">
        <v>0</v>
      </c>
      <c r="D85" s="3">
        <f>+D54</f>
        <v>165.13</v>
      </c>
      <c r="H85" s="21"/>
    </row>
    <row r="86" spans="1:23" ht="21" x14ac:dyDescent="0.5">
      <c r="A86" s="30">
        <f>ROW()</f>
        <v>86</v>
      </c>
      <c r="C86" s="4" t="s">
        <v>2</v>
      </c>
      <c r="D86" s="3">
        <f>+D112</f>
        <v>170</v>
      </c>
      <c r="E86" s="10"/>
      <c r="H86" s="22"/>
      <c r="W86" s="23"/>
    </row>
    <row r="87" spans="1:23" ht="9.75" customHeight="1" x14ac:dyDescent="0.5">
      <c r="A87" s="30">
        <f>ROW()</f>
        <v>87</v>
      </c>
      <c r="C87" s="4"/>
      <c r="D87" s="3"/>
      <c r="E87" s="10"/>
      <c r="H87" s="22"/>
      <c r="W87" s="23"/>
    </row>
    <row r="88" spans="1:23" ht="21" x14ac:dyDescent="0.5">
      <c r="A88" s="30">
        <f>ROW()</f>
        <v>88</v>
      </c>
      <c r="B88" s="2" t="s">
        <v>57</v>
      </c>
      <c r="C88" s="2" t="s">
        <v>14</v>
      </c>
      <c r="D88" s="3">
        <f>+J6</f>
        <v>5.6</v>
      </c>
      <c r="E88" s="10" t="s">
        <v>76</v>
      </c>
      <c r="F88" t="s">
        <v>29</v>
      </c>
      <c r="W88" s="23"/>
    </row>
    <row r="89" spans="1:23" x14ac:dyDescent="0.35">
      <c r="A89" s="30">
        <f>ROW()</f>
        <v>89</v>
      </c>
      <c r="B89" s="2"/>
      <c r="C89" s="2" t="s">
        <v>28</v>
      </c>
      <c r="D89" s="25">
        <v>100</v>
      </c>
      <c r="E89" s="10"/>
      <c r="W89" s="23"/>
    </row>
    <row r="90" spans="1:23" x14ac:dyDescent="0.35">
      <c r="A90" s="30">
        <f>ROW()</f>
        <v>90</v>
      </c>
    </row>
    <row r="91" spans="1:23" x14ac:dyDescent="0.35">
      <c r="A91" s="30">
        <f>ROW()</f>
        <v>91</v>
      </c>
      <c r="D91" s="29" t="s">
        <v>31</v>
      </c>
      <c r="E91" s="29"/>
      <c r="F91" s="29"/>
      <c r="H91" s="29" t="s">
        <v>32</v>
      </c>
      <c r="I91" s="29"/>
      <c r="K91" s="28"/>
    </row>
    <row r="92" spans="1:23" ht="72.5" x14ac:dyDescent="0.35">
      <c r="A92" s="30">
        <f>ROW()</f>
        <v>92</v>
      </c>
      <c r="B92" s="9" t="s">
        <v>4</v>
      </c>
      <c r="C92" s="9" t="s">
        <v>5</v>
      </c>
      <c r="D92" s="9" t="s">
        <v>27</v>
      </c>
      <c r="E92" s="9" t="s">
        <v>25</v>
      </c>
      <c r="F92" s="9" t="s">
        <v>26</v>
      </c>
      <c r="H92" s="9" t="s">
        <v>19</v>
      </c>
      <c r="I92" s="9" t="s">
        <v>20</v>
      </c>
      <c r="K92" s="9" t="s">
        <v>53</v>
      </c>
    </row>
    <row r="93" spans="1:23" x14ac:dyDescent="0.35">
      <c r="A93" s="30">
        <f>ROW()</f>
        <v>93</v>
      </c>
      <c r="B93" s="6">
        <v>150</v>
      </c>
      <c r="C93" s="6">
        <f t="shared" ref="C93:C101" si="25">+$D$112</f>
        <v>170</v>
      </c>
      <c r="D93" s="7">
        <f>MAX(0,C93-B93)</f>
        <v>20</v>
      </c>
      <c r="E93" s="7">
        <f>+D93-$D$88</f>
        <v>14.4</v>
      </c>
      <c r="F93" s="26">
        <f>+E93*100</f>
        <v>1440</v>
      </c>
      <c r="H93" s="26">
        <f>+B93*$D$89</f>
        <v>15000</v>
      </c>
      <c r="I93" s="26">
        <f>(+B93-$D$85)*$D$89</f>
        <v>-1512.9999999999995</v>
      </c>
      <c r="K93" s="26">
        <f t="shared" ref="K93:K99" si="26">+F93+I93</f>
        <v>-72.999999999999545</v>
      </c>
    </row>
    <row r="94" spans="1:23" x14ac:dyDescent="0.35">
      <c r="A94" s="30">
        <f>ROW()</f>
        <v>94</v>
      </c>
      <c r="B94" s="6">
        <f>+B93+5</f>
        <v>155</v>
      </c>
      <c r="C94" s="6">
        <f t="shared" si="25"/>
        <v>170</v>
      </c>
      <c r="D94" s="7">
        <f t="shared" ref="D94:D99" si="27">MAX(0,C94-B94)</f>
        <v>15</v>
      </c>
      <c r="E94" s="7">
        <f t="shared" ref="E94:E101" si="28">+D94-$D$88</f>
        <v>9.4</v>
      </c>
      <c r="F94" s="26">
        <f t="shared" ref="F94:F99" si="29">+E94*100</f>
        <v>940</v>
      </c>
      <c r="H94" s="26">
        <f t="shared" ref="H94:H99" si="30">+B94*$D$89</f>
        <v>15500</v>
      </c>
      <c r="I94" s="26">
        <f t="shared" ref="I94:I99" si="31">(+B94-$D$85)*$D$89</f>
        <v>-1012.9999999999995</v>
      </c>
      <c r="K94" s="26">
        <f t="shared" si="26"/>
        <v>-72.999999999999545</v>
      </c>
    </row>
    <row r="95" spans="1:23" x14ac:dyDescent="0.35">
      <c r="A95" s="30">
        <f>ROW()</f>
        <v>95</v>
      </c>
      <c r="B95" s="6">
        <f t="shared" ref="B95:B101" si="32">+B94+5</f>
        <v>160</v>
      </c>
      <c r="C95" s="6">
        <f t="shared" si="25"/>
        <v>170</v>
      </c>
      <c r="D95" s="7">
        <f t="shared" si="27"/>
        <v>10</v>
      </c>
      <c r="E95" s="7">
        <f t="shared" si="28"/>
        <v>4.4000000000000004</v>
      </c>
      <c r="F95" s="26">
        <f t="shared" si="29"/>
        <v>440.00000000000006</v>
      </c>
      <c r="H95" s="26">
        <f t="shared" si="30"/>
        <v>16000</v>
      </c>
      <c r="I95" s="26">
        <f t="shared" si="31"/>
        <v>-512.99999999999955</v>
      </c>
      <c r="K95" s="26">
        <f t="shared" si="26"/>
        <v>-72.999999999999488</v>
      </c>
    </row>
    <row r="96" spans="1:23" x14ac:dyDescent="0.35">
      <c r="A96" s="30">
        <f>ROW()</f>
        <v>96</v>
      </c>
      <c r="B96" s="6">
        <f t="shared" si="32"/>
        <v>165</v>
      </c>
      <c r="C96" s="6">
        <f t="shared" si="25"/>
        <v>170</v>
      </c>
      <c r="D96" s="7">
        <f t="shared" si="27"/>
        <v>5</v>
      </c>
      <c r="E96" s="7">
        <f t="shared" si="28"/>
        <v>-0.59999999999999964</v>
      </c>
      <c r="F96" s="26">
        <f t="shared" si="29"/>
        <v>-59.999999999999964</v>
      </c>
      <c r="H96" s="26">
        <f t="shared" si="30"/>
        <v>16500</v>
      </c>
      <c r="I96" s="26">
        <f t="shared" si="31"/>
        <v>-12.999999999999545</v>
      </c>
      <c r="K96" s="26">
        <f t="shared" si="26"/>
        <v>-72.999999999999517</v>
      </c>
    </row>
    <row r="97" spans="1:23" x14ac:dyDescent="0.35">
      <c r="A97" s="30">
        <f>ROW()</f>
        <v>97</v>
      </c>
      <c r="B97" s="6">
        <f t="shared" si="32"/>
        <v>170</v>
      </c>
      <c r="C97" s="6">
        <f t="shared" si="25"/>
        <v>170</v>
      </c>
      <c r="D97" s="7">
        <f t="shared" si="27"/>
        <v>0</v>
      </c>
      <c r="E97" s="7">
        <f t="shared" si="28"/>
        <v>-5.6</v>
      </c>
      <c r="F97" s="26">
        <f t="shared" si="29"/>
        <v>-560</v>
      </c>
      <c r="H97" s="26">
        <f t="shared" si="30"/>
        <v>17000</v>
      </c>
      <c r="I97" s="26">
        <f t="shared" si="31"/>
        <v>487.00000000000045</v>
      </c>
      <c r="K97" s="26">
        <f t="shared" si="26"/>
        <v>-72.999999999999545</v>
      </c>
    </row>
    <row r="98" spans="1:23" x14ac:dyDescent="0.35">
      <c r="A98" s="30">
        <f>ROW()</f>
        <v>98</v>
      </c>
      <c r="B98" s="6">
        <f t="shared" si="32"/>
        <v>175</v>
      </c>
      <c r="C98" s="6">
        <f t="shared" si="25"/>
        <v>170</v>
      </c>
      <c r="D98" s="7">
        <f t="shared" si="27"/>
        <v>0</v>
      </c>
      <c r="E98" s="7">
        <f t="shared" si="28"/>
        <v>-5.6</v>
      </c>
      <c r="F98" s="26">
        <f t="shared" si="29"/>
        <v>-560</v>
      </c>
      <c r="H98" s="26">
        <f t="shared" si="30"/>
        <v>17500</v>
      </c>
      <c r="I98" s="26">
        <f t="shared" si="31"/>
        <v>987.00000000000045</v>
      </c>
      <c r="K98" s="26">
        <f t="shared" si="26"/>
        <v>427.00000000000045</v>
      </c>
    </row>
    <row r="99" spans="1:23" x14ac:dyDescent="0.35">
      <c r="A99" s="30">
        <f>ROW()</f>
        <v>99</v>
      </c>
      <c r="B99" s="6">
        <f t="shared" si="32"/>
        <v>180</v>
      </c>
      <c r="C99" s="6">
        <f t="shared" si="25"/>
        <v>170</v>
      </c>
      <c r="D99" s="7">
        <f t="shared" si="27"/>
        <v>0</v>
      </c>
      <c r="E99" s="7">
        <f t="shared" si="28"/>
        <v>-5.6</v>
      </c>
      <c r="F99" s="26">
        <f t="shared" si="29"/>
        <v>-560</v>
      </c>
      <c r="H99" s="26">
        <f t="shared" si="30"/>
        <v>18000</v>
      </c>
      <c r="I99" s="26">
        <f t="shared" si="31"/>
        <v>1487.0000000000005</v>
      </c>
      <c r="K99" s="26">
        <f t="shared" si="26"/>
        <v>927.00000000000045</v>
      </c>
    </row>
    <row r="100" spans="1:23" x14ac:dyDescent="0.35">
      <c r="A100" s="30"/>
      <c r="B100" s="6">
        <f t="shared" si="32"/>
        <v>185</v>
      </c>
      <c r="C100" s="6">
        <f t="shared" si="25"/>
        <v>170</v>
      </c>
      <c r="D100" s="7">
        <f t="shared" ref="D100" si="33">MAX(0,C100-B100)</f>
        <v>0</v>
      </c>
      <c r="E100" s="7">
        <f t="shared" si="28"/>
        <v>-5.6</v>
      </c>
      <c r="F100" s="26">
        <f t="shared" ref="F100" si="34">+E100*100</f>
        <v>-560</v>
      </c>
      <c r="H100" s="26">
        <f t="shared" ref="H100" si="35">+B100*$D$89</f>
        <v>18500</v>
      </c>
      <c r="I100" s="26">
        <f t="shared" ref="I100" si="36">(+B100-$D$85)*$D$89</f>
        <v>1987.0000000000005</v>
      </c>
      <c r="K100" s="26">
        <f t="shared" ref="K100" si="37">+F100+I100</f>
        <v>1427.0000000000005</v>
      </c>
    </row>
    <row r="101" spans="1:23" x14ac:dyDescent="0.35">
      <c r="A101" s="30"/>
      <c r="B101" s="6">
        <f t="shared" si="32"/>
        <v>190</v>
      </c>
      <c r="C101" s="6">
        <f t="shared" si="25"/>
        <v>170</v>
      </c>
      <c r="D101" s="7">
        <f t="shared" ref="D101" si="38">MAX(0,C101-B101)</f>
        <v>0</v>
      </c>
      <c r="E101" s="7">
        <f t="shared" si="28"/>
        <v>-5.6</v>
      </c>
      <c r="F101" s="26">
        <f t="shared" ref="F101" si="39">+E101*100</f>
        <v>-560</v>
      </c>
      <c r="H101" s="26">
        <f t="shared" ref="H101" si="40">+B101*$D$89</f>
        <v>19000</v>
      </c>
      <c r="I101" s="26">
        <f t="shared" ref="I101" si="41">(+B101-$D$85)*$D$89</f>
        <v>2487.0000000000005</v>
      </c>
      <c r="K101" s="26">
        <f t="shared" ref="K101" si="42">+F101+I101</f>
        <v>1927.0000000000005</v>
      </c>
    </row>
    <row r="102" spans="1:23" x14ac:dyDescent="0.35">
      <c r="A102" s="30">
        <f>ROW()</f>
        <v>102</v>
      </c>
      <c r="B102" s="23"/>
      <c r="C102" s="23"/>
      <c r="D102" s="23"/>
      <c r="H102" s="23"/>
    </row>
    <row r="103" spans="1:23" ht="43.5" x14ac:dyDescent="0.35">
      <c r="A103" s="30">
        <f>ROW()</f>
        <v>103</v>
      </c>
      <c r="B103" s="9" t="s">
        <v>18</v>
      </c>
      <c r="C103" s="9" t="s">
        <v>24</v>
      </c>
      <c r="D103" s="9" t="s">
        <v>23</v>
      </c>
      <c r="E103" s="9" t="s">
        <v>33</v>
      </c>
      <c r="F103" s="9" t="s">
        <v>30</v>
      </c>
      <c r="H103" s="9" t="s">
        <v>65</v>
      </c>
      <c r="I103" s="9" t="s">
        <v>66</v>
      </c>
    </row>
    <row r="104" spans="1:23" x14ac:dyDescent="0.35">
      <c r="A104" s="30">
        <f>ROW()</f>
        <v>104</v>
      </c>
      <c r="B104" s="24">
        <f>-D89*$D$85-D88*D89</f>
        <v>-17073</v>
      </c>
      <c r="C104" s="24" t="s">
        <v>64</v>
      </c>
      <c r="D104" s="27" t="str">
        <f>+C104</f>
        <v>Unlimited</v>
      </c>
      <c r="E104" s="24">
        <f>+K93</f>
        <v>-72.999999999999545</v>
      </c>
      <c r="F104" s="27">
        <f>-D85</f>
        <v>-165.13</v>
      </c>
      <c r="H104" s="27">
        <f>+D86-D88</f>
        <v>164.4</v>
      </c>
      <c r="I104" s="27">
        <f>+B98-(K98/100)</f>
        <v>170.73</v>
      </c>
    </row>
    <row r="105" spans="1:23" x14ac:dyDescent="0.35">
      <c r="A105" s="30">
        <f>ROW()</f>
        <v>105</v>
      </c>
      <c r="B105" s="32"/>
      <c r="C105" s="32"/>
      <c r="D105" s="33"/>
      <c r="E105" s="32"/>
      <c r="F105" s="33"/>
      <c r="H105" s="33"/>
    </row>
    <row r="106" spans="1:23" ht="15.5" x14ac:dyDescent="0.35">
      <c r="A106" s="30">
        <f>ROW()</f>
        <v>106</v>
      </c>
      <c r="B106" s="20" t="s">
        <v>63</v>
      </c>
    </row>
    <row r="107" spans="1:23" x14ac:dyDescent="0.35">
      <c r="A107" s="30">
        <f>ROW()</f>
        <v>107</v>
      </c>
      <c r="B107" t="s">
        <v>46</v>
      </c>
      <c r="C107" t="s">
        <v>47</v>
      </c>
    </row>
    <row r="108" spans="1:23" x14ac:dyDescent="0.35">
      <c r="A108" s="30">
        <f>ROW()</f>
        <v>108</v>
      </c>
      <c r="C108" t="s">
        <v>48</v>
      </c>
    </row>
    <row r="109" spans="1:23" x14ac:dyDescent="0.35">
      <c r="A109" s="30">
        <f>ROW()</f>
        <v>109</v>
      </c>
      <c r="B109" t="s">
        <v>49</v>
      </c>
      <c r="C109" t="s">
        <v>50</v>
      </c>
    </row>
    <row r="110" spans="1:23" x14ac:dyDescent="0.35">
      <c r="A110" s="30">
        <f>ROW()</f>
        <v>110</v>
      </c>
    </row>
    <row r="111" spans="1:23" ht="21" x14ac:dyDescent="0.5">
      <c r="A111" s="30">
        <f>ROW()</f>
        <v>111</v>
      </c>
      <c r="C111" s="2" t="s">
        <v>0</v>
      </c>
      <c r="D111" s="3">
        <f>+D85</f>
        <v>165.13</v>
      </c>
      <c r="H111" s="21"/>
    </row>
    <row r="112" spans="1:23" ht="21" x14ac:dyDescent="0.5">
      <c r="A112" s="30">
        <f>ROW()</f>
        <v>112</v>
      </c>
      <c r="C112" s="4" t="s">
        <v>2</v>
      </c>
      <c r="D112" s="3">
        <f>+B6</f>
        <v>170</v>
      </c>
      <c r="E112" s="10"/>
      <c r="H112" s="22"/>
      <c r="W112" s="23"/>
    </row>
    <row r="113" spans="1:23" ht="11.25" customHeight="1" x14ac:dyDescent="0.5">
      <c r="A113" s="30">
        <f>ROW()</f>
        <v>113</v>
      </c>
      <c r="C113" s="4"/>
      <c r="D113" s="3"/>
      <c r="E113" s="10"/>
      <c r="H113" s="22"/>
      <c r="W113" s="23"/>
    </row>
    <row r="114" spans="1:23" ht="21" x14ac:dyDescent="0.5">
      <c r="A114" s="30">
        <f>ROW()</f>
        <v>114</v>
      </c>
      <c r="B114" s="2" t="s">
        <v>58</v>
      </c>
      <c r="C114" s="2" t="s">
        <v>1</v>
      </c>
      <c r="D114" s="3">
        <f>+F6</f>
        <v>5.65</v>
      </c>
      <c r="E114" s="10" t="s">
        <v>76</v>
      </c>
      <c r="F114" t="s">
        <v>29</v>
      </c>
      <c r="W114" s="23"/>
    </row>
    <row r="115" spans="1:23" x14ac:dyDescent="0.35">
      <c r="A115" s="30">
        <f>ROW()</f>
        <v>115</v>
      </c>
      <c r="B115" s="2"/>
      <c r="C115" s="2" t="s">
        <v>28</v>
      </c>
      <c r="D115" s="25">
        <v>100</v>
      </c>
      <c r="E115" s="10"/>
      <c r="W115" s="23"/>
    </row>
    <row r="116" spans="1:23" x14ac:dyDescent="0.35">
      <c r="A116" s="30">
        <f>ROW()</f>
        <v>116</v>
      </c>
    </row>
    <row r="117" spans="1:23" x14ac:dyDescent="0.35">
      <c r="A117" s="30">
        <f>ROW()</f>
        <v>117</v>
      </c>
      <c r="D117" s="29" t="s">
        <v>31</v>
      </c>
      <c r="E117" s="29"/>
      <c r="F117" s="29"/>
      <c r="H117" s="29" t="s">
        <v>32</v>
      </c>
      <c r="I117" s="29"/>
      <c r="K117" s="28"/>
    </row>
    <row r="118" spans="1:23" ht="72.5" x14ac:dyDescent="0.35">
      <c r="A118" s="30">
        <f>ROW()</f>
        <v>118</v>
      </c>
      <c r="B118" s="9" t="s">
        <v>4</v>
      </c>
      <c r="C118" s="9" t="s">
        <v>5</v>
      </c>
      <c r="D118" s="9" t="s">
        <v>72</v>
      </c>
      <c r="E118" s="9" t="s">
        <v>25</v>
      </c>
      <c r="F118" s="9" t="s">
        <v>26</v>
      </c>
      <c r="H118" s="9" t="s">
        <v>19</v>
      </c>
      <c r="I118" s="9" t="s">
        <v>20</v>
      </c>
      <c r="K118" s="9" t="s">
        <v>21</v>
      </c>
    </row>
    <row r="119" spans="1:23" x14ac:dyDescent="0.35">
      <c r="A119" s="30">
        <f>ROW()</f>
        <v>119</v>
      </c>
      <c r="B119" s="6">
        <v>150</v>
      </c>
      <c r="C119" s="6">
        <f t="shared" ref="C119:C125" si="43">+$D$112</f>
        <v>170</v>
      </c>
      <c r="D119" s="7">
        <f>-MAX(0,B119-C119)</f>
        <v>0</v>
      </c>
      <c r="E119" s="7">
        <f t="shared" ref="E119:E125" si="44">+$D$114+D119</f>
        <v>5.65</v>
      </c>
      <c r="F119" s="26">
        <f>+E119*100</f>
        <v>565</v>
      </c>
      <c r="H119" s="26">
        <f t="shared" ref="H119:H125" si="45">+B119*$D$115</f>
        <v>15000</v>
      </c>
      <c r="I119" s="26">
        <f t="shared" ref="I119:I125" si="46">(+B119-$D$111)*$D$115</f>
        <v>-1512.9999999999995</v>
      </c>
      <c r="K119" s="26">
        <f t="shared" ref="K119:K125" si="47">+F119+I119</f>
        <v>-947.99999999999955</v>
      </c>
    </row>
    <row r="120" spans="1:23" x14ac:dyDescent="0.35">
      <c r="A120" s="30">
        <f>ROW()</f>
        <v>120</v>
      </c>
      <c r="B120" s="6">
        <f>+B119+5</f>
        <v>155</v>
      </c>
      <c r="C120" s="6">
        <f t="shared" si="43"/>
        <v>170</v>
      </c>
      <c r="D120" s="7">
        <f t="shared" ref="D120:D125" si="48">-MAX(0,B120-C120)</f>
        <v>0</v>
      </c>
      <c r="E120" s="7">
        <f t="shared" si="44"/>
        <v>5.65</v>
      </c>
      <c r="F120" s="26">
        <f t="shared" ref="F120:F125" si="49">+E120*100</f>
        <v>565</v>
      </c>
      <c r="H120" s="26">
        <f t="shared" si="45"/>
        <v>15500</v>
      </c>
      <c r="I120" s="26">
        <f t="shared" si="46"/>
        <v>-1012.9999999999995</v>
      </c>
      <c r="K120" s="26">
        <f t="shared" si="47"/>
        <v>-447.99999999999955</v>
      </c>
    </row>
    <row r="121" spans="1:23" x14ac:dyDescent="0.35">
      <c r="A121" s="30">
        <f>ROW()</f>
        <v>121</v>
      </c>
      <c r="B121" s="6">
        <f t="shared" ref="B121:B125" si="50">+B120+5</f>
        <v>160</v>
      </c>
      <c r="C121" s="6">
        <f t="shared" si="43"/>
        <v>170</v>
      </c>
      <c r="D121" s="7">
        <f t="shared" si="48"/>
        <v>0</v>
      </c>
      <c r="E121" s="7">
        <f t="shared" si="44"/>
        <v>5.65</v>
      </c>
      <c r="F121" s="26">
        <f t="shared" si="49"/>
        <v>565</v>
      </c>
      <c r="H121" s="26">
        <f t="shared" si="45"/>
        <v>16000</v>
      </c>
      <c r="I121" s="26">
        <f t="shared" si="46"/>
        <v>-512.99999999999955</v>
      </c>
      <c r="K121" s="26">
        <f t="shared" si="47"/>
        <v>52.000000000000455</v>
      </c>
    </row>
    <row r="122" spans="1:23" x14ac:dyDescent="0.35">
      <c r="A122" s="30">
        <f>ROW()</f>
        <v>122</v>
      </c>
      <c r="B122" s="6">
        <f t="shared" si="50"/>
        <v>165</v>
      </c>
      <c r="C122" s="6">
        <f t="shared" si="43"/>
        <v>170</v>
      </c>
      <c r="D122" s="7">
        <f t="shared" si="48"/>
        <v>0</v>
      </c>
      <c r="E122" s="7">
        <f t="shared" si="44"/>
        <v>5.65</v>
      </c>
      <c r="F122" s="26">
        <f t="shared" si="49"/>
        <v>565</v>
      </c>
      <c r="H122" s="26">
        <f t="shared" si="45"/>
        <v>16500</v>
      </c>
      <c r="I122" s="26">
        <f t="shared" si="46"/>
        <v>-12.999999999999545</v>
      </c>
      <c r="K122" s="26">
        <f t="shared" si="47"/>
        <v>552.00000000000045</v>
      </c>
    </row>
    <row r="123" spans="1:23" x14ac:dyDescent="0.35">
      <c r="A123" s="30">
        <f>ROW()</f>
        <v>123</v>
      </c>
      <c r="B123" s="6">
        <f t="shared" si="50"/>
        <v>170</v>
      </c>
      <c r="C123" s="6">
        <f t="shared" si="43"/>
        <v>170</v>
      </c>
      <c r="D123" s="7">
        <f t="shared" si="48"/>
        <v>0</v>
      </c>
      <c r="E123" s="7">
        <f t="shared" si="44"/>
        <v>5.65</v>
      </c>
      <c r="F123" s="26">
        <f t="shared" si="49"/>
        <v>565</v>
      </c>
      <c r="H123" s="26">
        <f t="shared" si="45"/>
        <v>17000</v>
      </c>
      <c r="I123" s="26">
        <f t="shared" si="46"/>
        <v>487.00000000000045</v>
      </c>
      <c r="K123" s="26">
        <f t="shared" si="47"/>
        <v>1052.0000000000005</v>
      </c>
    </row>
    <row r="124" spans="1:23" x14ac:dyDescent="0.35">
      <c r="A124" s="30">
        <f>ROW()</f>
        <v>124</v>
      </c>
      <c r="B124" s="6">
        <f t="shared" si="50"/>
        <v>175</v>
      </c>
      <c r="C124" s="6">
        <f t="shared" si="43"/>
        <v>170</v>
      </c>
      <c r="D124" s="7">
        <f t="shared" si="48"/>
        <v>-5</v>
      </c>
      <c r="E124" s="7">
        <f t="shared" si="44"/>
        <v>0.65000000000000036</v>
      </c>
      <c r="F124" s="26">
        <f t="shared" si="49"/>
        <v>65.000000000000028</v>
      </c>
      <c r="H124" s="26">
        <f t="shared" si="45"/>
        <v>17500</v>
      </c>
      <c r="I124" s="26">
        <f t="shared" si="46"/>
        <v>987.00000000000045</v>
      </c>
      <c r="K124" s="26">
        <f t="shared" si="47"/>
        <v>1052.0000000000005</v>
      </c>
    </row>
    <row r="125" spans="1:23" x14ac:dyDescent="0.35">
      <c r="A125" s="30">
        <f>ROW()</f>
        <v>125</v>
      </c>
      <c r="B125" s="6">
        <f t="shared" si="50"/>
        <v>180</v>
      </c>
      <c r="C125" s="6">
        <f t="shared" si="43"/>
        <v>170</v>
      </c>
      <c r="D125" s="7">
        <f t="shared" si="48"/>
        <v>-10</v>
      </c>
      <c r="E125" s="7">
        <f t="shared" si="44"/>
        <v>-4.3499999999999996</v>
      </c>
      <c r="F125" s="26">
        <f t="shared" si="49"/>
        <v>-434.99999999999994</v>
      </c>
      <c r="H125" s="26">
        <f t="shared" si="45"/>
        <v>18000</v>
      </c>
      <c r="I125" s="26">
        <f t="shared" si="46"/>
        <v>1487.0000000000005</v>
      </c>
      <c r="K125" s="26">
        <f t="shared" si="47"/>
        <v>1052.0000000000005</v>
      </c>
    </row>
    <row r="126" spans="1:23" x14ac:dyDescent="0.35">
      <c r="A126" s="30">
        <f>ROW()</f>
        <v>126</v>
      </c>
      <c r="B126" s="23"/>
      <c r="C126" s="23"/>
      <c r="D126" s="23"/>
      <c r="H126" s="23"/>
    </row>
    <row r="127" spans="1:23" ht="43.5" x14ac:dyDescent="0.35">
      <c r="A127" s="30">
        <f>ROW()</f>
        <v>127</v>
      </c>
      <c r="B127" s="9" t="s">
        <v>18</v>
      </c>
      <c r="C127" s="9" t="s">
        <v>24</v>
      </c>
      <c r="D127" s="9" t="s">
        <v>23</v>
      </c>
      <c r="E127" s="9" t="s">
        <v>33</v>
      </c>
      <c r="F127" s="9" t="s">
        <v>30</v>
      </c>
      <c r="H127" s="9" t="s">
        <v>22</v>
      </c>
    </row>
    <row r="128" spans="1:23" x14ac:dyDescent="0.35">
      <c r="A128" s="30">
        <f>ROW()</f>
        <v>128</v>
      </c>
      <c r="B128" s="24">
        <f>-D115*$D$111-D114*D115</f>
        <v>-17078</v>
      </c>
      <c r="C128" s="24">
        <f>+K125</f>
        <v>1052.0000000000005</v>
      </c>
      <c r="D128" s="27">
        <f>+C123</f>
        <v>170</v>
      </c>
      <c r="E128" s="24">
        <f>-(D111-D114)*100</f>
        <v>-15947.999999999998</v>
      </c>
      <c r="F128" s="27">
        <f>+E119</f>
        <v>5.65</v>
      </c>
      <c r="H128" s="27">
        <f>+D111-F128</f>
        <v>159.47999999999999</v>
      </c>
    </row>
    <row r="129" spans="1:23" x14ac:dyDescent="0.35">
      <c r="A129" s="30">
        <f>ROW()</f>
        <v>129</v>
      </c>
      <c r="F129" s="23"/>
      <c r="G129" s="23"/>
    </row>
    <row r="130" spans="1:23" ht="15.5" x14ac:dyDescent="0.35">
      <c r="A130" s="30">
        <f>ROW()</f>
        <v>130</v>
      </c>
      <c r="B130" s="20" t="s">
        <v>67</v>
      </c>
    </row>
    <row r="131" spans="1:23" x14ac:dyDescent="0.35">
      <c r="A131" s="30">
        <f>ROW()</f>
        <v>131</v>
      </c>
      <c r="B131" t="s">
        <v>46</v>
      </c>
      <c r="C131" t="s">
        <v>47</v>
      </c>
    </row>
    <row r="132" spans="1:23" x14ac:dyDescent="0.35">
      <c r="A132" s="30">
        <f>ROW()</f>
        <v>132</v>
      </c>
      <c r="C132" t="s">
        <v>51</v>
      </c>
    </row>
    <row r="133" spans="1:23" x14ac:dyDescent="0.35">
      <c r="A133" s="30"/>
      <c r="C133" t="s">
        <v>48</v>
      </c>
    </row>
    <row r="134" spans="1:23" x14ac:dyDescent="0.35">
      <c r="A134" s="30">
        <f>ROW()</f>
        <v>134</v>
      </c>
      <c r="B134" t="s">
        <v>49</v>
      </c>
      <c r="C134" t="s">
        <v>68</v>
      </c>
    </row>
    <row r="135" spans="1:23" x14ac:dyDescent="0.35">
      <c r="A135" s="30">
        <f>ROW()</f>
        <v>135</v>
      </c>
    </row>
    <row r="136" spans="1:23" ht="21" x14ac:dyDescent="0.5">
      <c r="A136" s="30">
        <f>ROW()</f>
        <v>136</v>
      </c>
      <c r="C136" s="2" t="s">
        <v>0</v>
      </c>
      <c r="D136" s="3">
        <f>+D111</f>
        <v>165.13</v>
      </c>
      <c r="H136" s="21"/>
    </row>
    <row r="137" spans="1:23" ht="21" x14ac:dyDescent="0.5">
      <c r="A137" s="30">
        <f>ROW()</f>
        <v>137</v>
      </c>
      <c r="C137" s="4" t="s">
        <v>2</v>
      </c>
      <c r="D137" s="3">
        <f>+B32</f>
        <v>0</v>
      </c>
      <c r="E137" s="10"/>
      <c r="H137" s="22"/>
      <c r="W137" s="23"/>
    </row>
    <row r="138" spans="1:23" ht="21" x14ac:dyDescent="0.5">
      <c r="A138" s="30"/>
      <c r="B138" s="2" t="s">
        <v>57</v>
      </c>
      <c r="C138" s="4" t="s">
        <v>59</v>
      </c>
      <c r="D138" s="3">
        <f>+J6</f>
        <v>5.6</v>
      </c>
      <c r="E138" s="10" t="s">
        <v>76</v>
      </c>
      <c r="F138" t="s">
        <v>29</v>
      </c>
      <c r="W138" s="23"/>
    </row>
    <row r="139" spans="1:23" ht="21" x14ac:dyDescent="0.5">
      <c r="A139" s="30">
        <f>ROW()</f>
        <v>139</v>
      </c>
      <c r="B139" s="2" t="s">
        <v>58</v>
      </c>
      <c r="C139" s="2" t="s">
        <v>1</v>
      </c>
      <c r="D139" s="3">
        <f>+F6</f>
        <v>5.65</v>
      </c>
      <c r="E139" s="10" t="s">
        <v>76</v>
      </c>
      <c r="F139" t="s">
        <v>29</v>
      </c>
      <c r="W139" s="23"/>
    </row>
    <row r="140" spans="1:23" x14ac:dyDescent="0.35">
      <c r="A140" s="30"/>
      <c r="B140" s="2" t="s">
        <v>69</v>
      </c>
      <c r="C140" s="2"/>
      <c r="D140" s="3">
        <f>+D138-D139</f>
        <v>-5.0000000000000711E-2</v>
      </c>
      <c r="E140" s="10"/>
      <c r="W140" s="23"/>
    </row>
    <row r="141" spans="1:23" x14ac:dyDescent="0.35">
      <c r="A141" s="30">
        <f>ROW()</f>
        <v>141</v>
      </c>
      <c r="B141" s="2"/>
      <c r="C141" s="2" t="s">
        <v>28</v>
      </c>
      <c r="D141" s="25">
        <v>100</v>
      </c>
      <c r="E141" s="10"/>
      <c r="W141" s="23"/>
    </row>
    <row r="142" spans="1:23" x14ac:dyDescent="0.35">
      <c r="A142" s="30">
        <f>ROW()</f>
        <v>142</v>
      </c>
    </row>
    <row r="143" spans="1:23" x14ac:dyDescent="0.35">
      <c r="A143" s="30">
        <f>ROW()</f>
        <v>143</v>
      </c>
      <c r="D143" s="29" t="s">
        <v>70</v>
      </c>
      <c r="E143" s="29"/>
      <c r="F143" s="29"/>
      <c r="I143" s="29" t="s">
        <v>71</v>
      </c>
      <c r="J143" s="29"/>
      <c r="K143" s="29"/>
      <c r="N143" s="29" t="s">
        <v>73</v>
      </c>
      <c r="O143" s="29"/>
      <c r="P143" s="29"/>
      <c r="R143" s="29" t="s">
        <v>32</v>
      </c>
      <c r="S143" s="29"/>
      <c r="U143" s="28"/>
    </row>
    <row r="144" spans="1:23" ht="72.5" x14ac:dyDescent="0.35">
      <c r="A144" s="30">
        <f>ROW()</f>
        <v>144</v>
      </c>
      <c r="B144" s="9" t="s">
        <v>4</v>
      </c>
      <c r="C144" s="9" t="s">
        <v>5</v>
      </c>
      <c r="D144" s="9" t="s">
        <v>72</v>
      </c>
      <c r="E144" s="9" t="s">
        <v>25</v>
      </c>
      <c r="F144" s="9" t="s">
        <v>26</v>
      </c>
      <c r="I144" s="9" t="s">
        <v>27</v>
      </c>
      <c r="J144" s="9" t="s">
        <v>25</v>
      </c>
      <c r="K144" s="9" t="s">
        <v>26</v>
      </c>
      <c r="N144" s="9" t="s">
        <v>27</v>
      </c>
      <c r="O144" s="9" t="s">
        <v>25</v>
      </c>
      <c r="P144" s="9" t="s">
        <v>26</v>
      </c>
      <c r="R144" s="9" t="s">
        <v>19</v>
      </c>
      <c r="S144" s="9" t="s">
        <v>20</v>
      </c>
      <c r="U144" s="9" t="s">
        <v>21</v>
      </c>
    </row>
    <row r="145" spans="1:21" x14ac:dyDescent="0.35">
      <c r="A145" s="30">
        <f>ROW()</f>
        <v>145</v>
      </c>
      <c r="B145" s="6">
        <v>140</v>
      </c>
      <c r="C145" s="6">
        <f t="shared" ref="C145:C159" si="51">+$D$112</f>
        <v>170</v>
      </c>
      <c r="D145" s="7">
        <f>MAX(0,C145-B145)</f>
        <v>30</v>
      </c>
      <c r="E145" s="7">
        <f>+D145-$D$138</f>
        <v>24.4</v>
      </c>
      <c r="F145" s="26">
        <f>+E145*100</f>
        <v>2440</v>
      </c>
      <c r="I145" s="7">
        <f>-MAX(0,B145-C145)</f>
        <v>0</v>
      </c>
      <c r="J145" s="7">
        <f>+I145+$D$139</f>
        <v>5.65</v>
      </c>
      <c r="K145" s="26">
        <f>+J145*$D$141</f>
        <v>565</v>
      </c>
      <c r="N145" s="7">
        <f>+I145+D145</f>
        <v>30</v>
      </c>
      <c r="O145" s="7">
        <f>+J145+E145</f>
        <v>30.049999999999997</v>
      </c>
      <c r="P145" s="26">
        <f>+O145*$D$141</f>
        <v>3004.9999999999995</v>
      </c>
      <c r="R145" s="26">
        <f>+B145*$D$115</f>
        <v>14000</v>
      </c>
      <c r="S145" s="26">
        <f>(+B145-$D$136)*$D$141</f>
        <v>-2512.9999999999995</v>
      </c>
      <c r="U145" s="26">
        <f t="shared" ref="U145:U154" si="52">+S145+P145</f>
        <v>492</v>
      </c>
    </row>
    <row r="146" spans="1:21" x14ac:dyDescent="0.35">
      <c r="A146" s="30"/>
      <c r="B146" s="6">
        <f>+B145+5</f>
        <v>145</v>
      </c>
      <c r="C146" s="6">
        <f t="shared" si="51"/>
        <v>170</v>
      </c>
      <c r="D146" s="7">
        <f t="shared" ref="D146:D147" si="53">MAX(0,C146-B146)</f>
        <v>25</v>
      </c>
      <c r="E146" s="7">
        <f t="shared" ref="E146:E147" si="54">+D146-$D$138</f>
        <v>19.399999999999999</v>
      </c>
      <c r="F146" s="26">
        <f t="shared" ref="F146:F147" si="55">+E146*100</f>
        <v>1939.9999999999998</v>
      </c>
      <c r="I146" s="7">
        <f t="shared" ref="I146:I147" si="56">-MAX(0,B146-C146)</f>
        <v>0</v>
      </c>
      <c r="J146" s="7">
        <f t="shared" ref="J146:J147" si="57">+I146+$D$139</f>
        <v>5.65</v>
      </c>
      <c r="K146" s="26">
        <f t="shared" ref="K146:K147" si="58">+J146*$D$141</f>
        <v>565</v>
      </c>
      <c r="N146" s="7">
        <f t="shared" ref="N146:N147" si="59">+I146+D146</f>
        <v>25</v>
      </c>
      <c r="O146" s="7">
        <f t="shared" ref="O146:O147" si="60">+J146+E146</f>
        <v>25.049999999999997</v>
      </c>
      <c r="P146" s="26">
        <f t="shared" ref="P146:P147" si="61">+O146*$D$141</f>
        <v>2504.9999999999995</v>
      </c>
      <c r="R146" s="26">
        <f t="shared" ref="R146:R147" si="62">+B146*$D$115</f>
        <v>14500</v>
      </c>
      <c r="S146" s="26">
        <f t="shared" ref="S146:S147" si="63">(+B146-$D$136)*$D$141</f>
        <v>-2012.9999999999995</v>
      </c>
      <c r="U146" s="26">
        <f t="shared" ref="U146:U147" si="64">+S146+P146</f>
        <v>492</v>
      </c>
    </row>
    <row r="147" spans="1:21" x14ac:dyDescent="0.35">
      <c r="A147" s="30"/>
      <c r="B147" s="6">
        <f>+B146+5</f>
        <v>150</v>
      </c>
      <c r="C147" s="6">
        <f t="shared" si="51"/>
        <v>170</v>
      </c>
      <c r="D147" s="7">
        <f t="shared" si="53"/>
        <v>20</v>
      </c>
      <c r="E147" s="7">
        <f t="shared" si="54"/>
        <v>14.4</v>
      </c>
      <c r="F147" s="26">
        <f t="shared" si="55"/>
        <v>1440</v>
      </c>
      <c r="I147" s="7">
        <f t="shared" si="56"/>
        <v>0</v>
      </c>
      <c r="J147" s="7">
        <f t="shared" si="57"/>
        <v>5.65</v>
      </c>
      <c r="K147" s="26">
        <f t="shared" si="58"/>
        <v>565</v>
      </c>
      <c r="N147" s="7">
        <f t="shared" si="59"/>
        <v>20</v>
      </c>
      <c r="O147" s="7">
        <f t="shared" si="60"/>
        <v>20.05</v>
      </c>
      <c r="P147" s="26">
        <f t="shared" si="61"/>
        <v>2005</v>
      </c>
      <c r="R147" s="26">
        <f t="shared" si="62"/>
        <v>15000</v>
      </c>
      <c r="S147" s="26">
        <f t="shared" si="63"/>
        <v>-1512.9999999999995</v>
      </c>
      <c r="U147" s="26">
        <f t="shared" si="64"/>
        <v>492.00000000000045</v>
      </c>
    </row>
    <row r="148" spans="1:21" x14ac:dyDescent="0.35">
      <c r="A148" s="30">
        <f>ROW()</f>
        <v>148</v>
      </c>
      <c r="B148" s="6">
        <f>+B147+5</f>
        <v>155</v>
      </c>
      <c r="C148" s="6">
        <f t="shared" si="51"/>
        <v>170</v>
      </c>
      <c r="D148" s="7">
        <f t="shared" ref="D148:D153" si="65">MAX(0,C148-B148)</f>
        <v>15</v>
      </c>
      <c r="E148" s="7">
        <f t="shared" ref="E148:E159" si="66">+D148-$D$138</f>
        <v>9.4</v>
      </c>
      <c r="F148" s="26">
        <f t="shared" ref="F148:F153" si="67">+E148*100</f>
        <v>940</v>
      </c>
      <c r="I148" s="7">
        <f t="shared" ref="I148:I155" si="68">-MAX(0,B148-C148)</f>
        <v>0</v>
      </c>
      <c r="J148" s="7">
        <f t="shared" ref="J148:J159" si="69">+I148+$D$139</f>
        <v>5.65</v>
      </c>
      <c r="K148" s="26">
        <f t="shared" ref="K148:K159" si="70">+J148*$D$141</f>
        <v>565</v>
      </c>
      <c r="N148" s="7">
        <f t="shared" ref="N148:O155" si="71">+I148+D148</f>
        <v>15</v>
      </c>
      <c r="O148" s="7">
        <f t="shared" si="71"/>
        <v>15.05</v>
      </c>
      <c r="P148" s="26">
        <f t="shared" ref="P148:P159" si="72">+O148*$D$141</f>
        <v>1505</v>
      </c>
      <c r="R148" s="26">
        <f t="shared" ref="R148:R155" si="73">+B148*$D$115</f>
        <v>15500</v>
      </c>
      <c r="S148" s="26">
        <f t="shared" ref="S148:S155" si="74">(+B148-$D$111)*$D$115</f>
        <v>-1012.9999999999995</v>
      </c>
      <c r="U148" s="26">
        <f t="shared" si="52"/>
        <v>492.00000000000045</v>
      </c>
    </row>
    <row r="149" spans="1:21" x14ac:dyDescent="0.35">
      <c r="A149" s="30">
        <f>ROW()</f>
        <v>149</v>
      </c>
      <c r="B149" s="6">
        <f t="shared" ref="B149:B159" si="75">+B148+5</f>
        <v>160</v>
      </c>
      <c r="C149" s="6">
        <f t="shared" si="51"/>
        <v>170</v>
      </c>
      <c r="D149" s="7">
        <f t="shared" si="65"/>
        <v>10</v>
      </c>
      <c r="E149" s="7">
        <f t="shared" si="66"/>
        <v>4.4000000000000004</v>
      </c>
      <c r="F149" s="26">
        <f t="shared" si="67"/>
        <v>440.00000000000006</v>
      </c>
      <c r="I149" s="7">
        <f t="shared" si="68"/>
        <v>0</v>
      </c>
      <c r="J149" s="7">
        <f t="shared" si="69"/>
        <v>5.65</v>
      </c>
      <c r="K149" s="26">
        <f t="shared" si="70"/>
        <v>565</v>
      </c>
      <c r="N149" s="7">
        <f t="shared" si="71"/>
        <v>10</v>
      </c>
      <c r="O149" s="7">
        <f t="shared" si="71"/>
        <v>10.050000000000001</v>
      </c>
      <c r="P149" s="26">
        <f t="shared" si="72"/>
        <v>1005.0000000000001</v>
      </c>
      <c r="R149" s="26">
        <f t="shared" si="73"/>
        <v>16000</v>
      </c>
      <c r="S149" s="26">
        <f t="shared" si="74"/>
        <v>-512.99999999999955</v>
      </c>
      <c r="U149" s="26">
        <f t="shared" si="52"/>
        <v>492.00000000000057</v>
      </c>
    </row>
    <row r="150" spans="1:21" x14ac:dyDescent="0.35">
      <c r="A150" s="30">
        <f>ROW()</f>
        <v>150</v>
      </c>
      <c r="B150" s="6">
        <f t="shared" si="75"/>
        <v>165</v>
      </c>
      <c r="C150" s="6">
        <f t="shared" si="51"/>
        <v>170</v>
      </c>
      <c r="D150" s="7">
        <f t="shared" si="65"/>
        <v>5</v>
      </c>
      <c r="E150" s="7">
        <f t="shared" si="66"/>
        <v>-0.59999999999999964</v>
      </c>
      <c r="F150" s="26">
        <f t="shared" si="67"/>
        <v>-59.999999999999964</v>
      </c>
      <c r="I150" s="7">
        <f t="shared" si="68"/>
        <v>0</v>
      </c>
      <c r="J150" s="7">
        <f t="shared" si="69"/>
        <v>5.65</v>
      </c>
      <c r="K150" s="26">
        <f t="shared" si="70"/>
        <v>565</v>
      </c>
      <c r="N150" s="7">
        <f t="shared" si="71"/>
        <v>5</v>
      </c>
      <c r="O150" s="7">
        <f t="shared" si="71"/>
        <v>5.0500000000000007</v>
      </c>
      <c r="P150" s="26">
        <f t="shared" si="72"/>
        <v>505.00000000000006</v>
      </c>
      <c r="R150" s="26">
        <f t="shared" si="73"/>
        <v>16500</v>
      </c>
      <c r="S150" s="26">
        <f t="shared" si="74"/>
        <v>-12.999999999999545</v>
      </c>
      <c r="U150" s="26">
        <f t="shared" si="52"/>
        <v>492.00000000000051</v>
      </c>
    </row>
    <row r="151" spans="1:21" x14ac:dyDescent="0.35">
      <c r="A151" s="30">
        <f>ROW()</f>
        <v>151</v>
      </c>
      <c r="B151" s="6">
        <f t="shared" si="75"/>
        <v>170</v>
      </c>
      <c r="C151" s="6">
        <f t="shared" si="51"/>
        <v>170</v>
      </c>
      <c r="D151" s="7">
        <f t="shared" si="65"/>
        <v>0</v>
      </c>
      <c r="E151" s="7">
        <f t="shared" si="66"/>
        <v>-5.6</v>
      </c>
      <c r="F151" s="26">
        <f t="shared" si="67"/>
        <v>-560</v>
      </c>
      <c r="I151" s="7">
        <f t="shared" si="68"/>
        <v>0</v>
      </c>
      <c r="J151" s="7">
        <f t="shared" si="69"/>
        <v>5.65</v>
      </c>
      <c r="K151" s="26">
        <f t="shared" si="70"/>
        <v>565</v>
      </c>
      <c r="N151" s="7">
        <f t="shared" si="71"/>
        <v>0</v>
      </c>
      <c r="O151" s="7">
        <f t="shared" si="71"/>
        <v>5.0000000000000711E-2</v>
      </c>
      <c r="P151" s="26">
        <f t="shared" si="72"/>
        <v>5.0000000000000711</v>
      </c>
      <c r="R151" s="26">
        <f t="shared" si="73"/>
        <v>17000</v>
      </c>
      <c r="S151" s="26">
        <f t="shared" si="74"/>
        <v>487.00000000000045</v>
      </c>
      <c r="U151" s="26">
        <f t="shared" si="52"/>
        <v>492.00000000000051</v>
      </c>
    </row>
    <row r="152" spans="1:21" x14ac:dyDescent="0.35">
      <c r="A152" s="30">
        <f>ROW()</f>
        <v>152</v>
      </c>
      <c r="B152" s="6">
        <f t="shared" si="75"/>
        <v>175</v>
      </c>
      <c r="C152" s="6">
        <f t="shared" si="51"/>
        <v>170</v>
      </c>
      <c r="D152" s="7">
        <f t="shared" si="65"/>
        <v>0</v>
      </c>
      <c r="E152" s="7">
        <f t="shared" si="66"/>
        <v>-5.6</v>
      </c>
      <c r="F152" s="26">
        <f t="shared" si="67"/>
        <v>-560</v>
      </c>
      <c r="I152" s="7">
        <f t="shared" si="68"/>
        <v>-5</v>
      </c>
      <c r="J152" s="7">
        <f t="shared" si="69"/>
        <v>0.65000000000000036</v>
      </c>
      <c r="K152" s="26">
        <f t="shared" si="70"/>
        <v>65.000000000000028</v>
      </c>
      <c r="N152" s="7">
        <f t="shared" si="71"/>
        <v>-5</v>
      </c>
      <c r="O152" s="7">
        <f t="shared" si="71"/>
        <v>-4.9499999999999993</v>
      </c>
      <c r="P152" s="26">
        <f t="shared" si="72"/>
        <v>-494.99999999999994</v>
      </c>
      <c r="R152" s="26">
        <f t="shared" si="73"/>
        <v>17500</v>
      </c>
      <c r="S152" s="26">
        <f t="shared" si="74"/>
        <v>987.00000000000045</v>
      </c>
      <c r="U152" s="26">
        <f t="shared" si="52"/>
        <v>492.00000000000051</v>
      </c>
    </row>
    <row r="153" spans="1:21" x14ac:dyDescent="0.35">
      <c r="A153" s="30">
        <f>ROW()</f>
        <v>153</v>
      </c>
      <c r="B153" s="6">
        <f t="shared" si="75"/>
        <v>180</v>
      </c>
      <c r="C153" s="6">
        <f t="shared" si="51"/>
        <v>170</v>
      </c>
      <c r="D153" s="7">
        <f t="shared" si="65"/>
        <v>0</v>
      </c>
      <c r="E153" s="7">
        <f t="shared" si="66"/>
        <v>-5.6</v>
      </c>
      <c r="F153" s="26">
        <f t="shared" si="67"/>
        <v>-560</v>
      </c>
      <c r="I153" s="7">
        <f t="shared" si="68"/>
        <v>-10</v>
      </c>
      <c r="J153" s="7">
        <f t="shared" si="69"/>
        <v>-4.3499999999999996</v>
      </c>
      <c r="K153" s="26">
        <f t="shared" si="70"/>
        <v>-434.99999999999994</v>
      </c>
      <c r="N153" s="7">
        <f t="shared" si="71"/>
        <v>-10</v>
      </c>
      <c r="O153" s="7">
        <f t="shared" si="71"/>
        <v>-9.9499999999999993</v>
      </c>
      <c r="P153" s="26">
        <f t="shared" si="72"/>
        <v>-994.99999999999989</v>
      </c>
      <c r="R153" s="26">
        <f t="shared" si="73"/>
        <v>18000</v>
      </c>
      <c r="S153" s="26">
        <f t="shared" si="74"/>
        <v>1487.0000000000005</v>
      </c>
      <c r="U153" s="26">
        <f t="shared" si="52"/>
        <v>492.00000000000057</v>
      </c>
    </row>
    <row r="154" spans="1:21" x14ac:dyDescent="0.35">
      <c r="A154" s="30">
        <f>ROW()</f>
        <v>154</v>
      </c>
      <c r="B154" s="6">
        <f t="shared" si="75"/>
        <v>185</v>
      </c>
      <c r="C154" s="6">
        <f t="shared" si="51"/>
        <v>170</v>
      </c>
      <c r="D154" s="7">
        <f t="shared" ref="D154:D155" si="76">MAX(0,C154-B154)</f>
        <v>0</v>
      </c>
      <c r="E154" s="7">
        <f t="shared" si="66"/>
        <v>-5.6</v>
      </c>
      <c r="F154" s="26">
        <f t="shared" ref="F154:F155" si="77">+E154*100</f>
        <v>-560</v>
      </c>
      <c r="I154" s="7">
        <f t="shared" si="68"/>
        <v>-15</v>
      </c>
      <c r="J154" s="7">
        <f t="shared" si="69"/>
        <v>-9.35</v>
      </c>
      <c r="K154" s="26">
        <f t="shared" si="70"/>
        <v>-935</v>
      </c>
      <c r="N154" s="7">
        <f t="shared" si="71"/>
        <v>-15</v>
      </c>
      <c r="O154" s="7">
        <f t="shared" si="71"/>
        <v>-14.95</v>
      </c>
      <c r="P154" s="26">
        <f t="shared" si="72"/>
        <v>-1495</v>
      </c>
      <c r="R154" s="26">
        <f t="shared" si="73"/>
        <v>18500</v>
      </c>
      <c r="S154" s="26">
        <f t="shared" si="74"/>
        <v>1987.0000000000005</v>
      </c>
      <c r="U154" s="26">
        <f t="shared" si="52"/>
        <v>492.00000000000045</v>
      </c>
    </row>
    <row r="155" spans="1:21" x14ac:dyDescent="0.35">
      <c r="A155" s="30">
        <f>ROW()</f>
        <v>155</v>
      </c>
      <c r="B155" s="6">
        <f t="shared" si="75"/>
        <v>190</v>
      </c>
      <c r="C155" s="6">
        <f t="shared" si="51"/>
        <v>170</v>
      </c>
      <c r="D155" s="7">
        <f t="shared" si="76"/>
        <v>0</v>
      </c>
      <c r="E155" s="7">
        <f t="shared" si="66"/>
        <v>-5.6</v>
      </c>
      <c r="F155" s="26">
        <f t="shared" si="77"/>
        <v>-560</v>
      </c>
      <c r="I155" s="7">
        <f t="shared" si="68"/>
        <v>-20</v>
      </c>
      <c r="J155" s="7">
        <f t="shared" si="69"/>
        <v>-14.35</v>
      </c>
      <c r="K155" s="26">
        <f t="shared" si="70"/>
        <v>-1435</v>
      </c>
      <c r="N155" s="7">
        <f t="shared" si="71"/>
        <v>-20</v>
      </c>
      <c r="O155" s="7">
        <f t="shared" si="71"/>
        <v>-19.95</v>
      </c>
      <c r="P155" s="26">
        <f t="shared" si="72"/>
        <v>-1995</v>
      </c>
      <c r="R155" s="26">
        <f t="shared" si="73"/>
        <v>19000</v>
      </c>
      <c r="S155" s="26">
        <f t="shared" si="74"/>
        <v>2487.0000000000005</v>
      </c>
      <c r="U155" s="26">
        <f>+S155+P155</f>
        <v>492.00000000000045</v>
      </c>
    </row>
    <row r="156" spans="1:21" x14ac:dyDescent="0.35">
      <c r="A156" s="30">
        <f>ROW()</f>
        <v>156</v>
      </c>
      <c r="B156" s="6">
        <f t="shared" si="75"/>
        <v>195</v>
      </c>
      <c r="C156" s="6">
        <f t="shared" si="51"/>
        <v>170</v>
      </c>
      <c r="D156" s="7">
        <f t="shared" ref="D156:D159" si="78">MAX(0,C156-B156)</f>
        <v>0</v>
      </c>
      <c r="E156" s="7">
        <f t="shared" si="66"/>
        <v>-5.6</v>
      </c>
      <c r="F156" s="26">
        <f t="shared" ref="F156:F159" si="79">+E156*100</f>
        <v>-560</v>
      </c>
      <c r="I156" s="7">
        <f t="shared" ref="I156:I159" si="80">-MAX(0,B156-C156)</f>
        <v>-25</v>
      </c>
      <c r="J156" s="7">
        <f t="shared" si="69"/>
        <v>-19.350000000000001</v>
      </c>
      <c r="K156" s="26">
        <f t="shared" si="70"/>
        <v>-1935.0000000000002</v>
      </c>
      <c r="N156" s="7">
        <f t="shared" ref="N156:N159" si="81">+I156+D156</f>
        <v>-25</v>
      </c>
      <c r="O156" s="7">
        <f t="shared" ref="O156:O159" si="82">+J156+E156</f>
        <v>-24.950000000000003</v>
      </c>
      <c r="P156" s="26">
        <f t="shared" si="72"/>
        <v>-2495.0000000000005</v>
      </c>
      <c r="R156" s="26">
        <f t="shared" ref="R156:R159" si="83">+B156*$D$115</f>
        <v>19500</v>
      </c>
      <c r="S156" s="26">
        <f t="shared" ref="S156:S159" si="84">(+B156-$D$111)*$D$115</f>
        <v>2987.0000000000005</v>
      </c>
      <c r="U156" s="26">
        <f t="shared" ref="U156:U159" si="85">+S156+P156</f>
        <v>492</v>
      </c>
    </row>
    <row r="157" spans="1:21" x14ac:dyDescent="0.35">
      <c r="A157" s="30">
        <f>ROW()</f>
        <v>157</v>
      </c>
      <c r="B157" s="6">
        <f t="shared" si="75"/>
        <v>200</v>
      </c>
      <c r="C157" s="6">
        <f t="shared" si="51"/>
        <v>170</v>
      </c>
      <c r="D157" s="7">
        <f t="shared" si="78"/>
        <v>0</v>
      </c>
      <c r="E157" s="7">
        <f t="shared" si="66"/>
        <v>-5.6</v>
      </c>
      <c r="F157" s="26">
        <f t="shared" si="79"/>
        <v>-560</v>
      </c>
      <c r="I157" s="7">
        <f t="shared" si="80"/>
        <v>-30</v>
      </c>
      <c r="J157" s="7">
        <f t="shared" si="69"/>
        <v>-24.35</v>
      </c>
      <c r="K157" s="26">
        <f t="shared" si="70"/>
        <v>-2435</v>
      </c>
      <c r="N157" s="7">
        <f t="shared" si="81"/>
        <v>-30</v>
      </c>
      <c r="O157" s="7">
        <f t="shared" si="82"/>
        <v>-29.950000000000003</v>
      </c>
      <c r="P157" s="26">
        <f t="shared" si="72"/>
        <v>-2995.0000000000005</v>
      </c>
      <c r="R157" s="26">
        <f t="shared" si="83"/>
        <v>20000</v>
      </c>
      <c r="S157" s="26">
        <f t="shared" si="84"/>
        <v>3487.0000000000005</v>
      </c>
      <c r="U157" s="26">
        <f t="shared" si="85"/>
        <v>492</v>
      </c>
    </row>
    <row r="158" spans="1:21" x14ac:dyDescent="0.35">
      <c r="A158" s="30">
        <f>ROW()</f>
        <v>158</v>
      </c>
      <c r="B158" s="6">
        <f t="shared" si="75"/>
        <v>205</v>
      </c>
      <c r="C158" s="6">
        <f t="shared" si="51"/>
        <v>170</v>
      </c>
      <c r="D158" s="7">
        <f t="shared" si="78"/>
        <v>0</v>
      </c>
      <c r="E158" s="7">
        <f t="shared" si="66"/>
        <v>-5.6</v>
      </c>
      <c r="F158" s="26">
        <f t="shared" si="79"/>
        <v>-560</v>
      </c>
      <c r="I158" s="7">
        <f t="shared" si="80"/>
        <v>-35</v>
      </c>
      <c r="J158" s="7">
        <f t="shared" si="69"/>
        <v>-29.35</v>
      </c>
      <c r="K158" s="26">
        <f t="shared" si="70"/>
        <v>-2935</v>
      </c>
      <c r="N158" s="7">
        <f t="shared" si="81"/>
        <v>-35</v>
      </c>
      <c r="O158" s="7">
        <f t="shared" si="82"/>
        <v>-34.950000000000003</v>
      </c>
      <c r="P158" s="26">
        <f t="shared" si="72"/>
        <v>-3495.0000000000005</v>
      </c>
      <c r="R158" s="26">
        <f t="shared" si="83"/>
        <v>20500</v>
      </c>
      <c r="S158" s="26">
        <f t="shared" si="84"/>
        <v>3987.0000000000005</v>
      </c>
      <c r="U158" s="26">
        <f t="shared" si="85"/>
        <v>492</v>
      </c>
    </row>
    <row r="159" spans="1:21" x14ac:dyDescent="0.35">
      <c r="A159" s="30">
        <f>ROW()</f>
        <v>159</v>
      </c>
      <c r="B159" s="6">
        <f t="shared" si="75"/>
        <v>210</v>
      </c>
      <c r="C159" s="6">
        <f t="shared" si="51"/>
        <v>170</v>
      </c>
      <c r="D159" s="7">
        <f t="shared" si="78"/>
        <v>0</v>
      </c>
      <c r="E159" s="7">
        <f t="shared" si="66"/>
        <v>-5.6</v>
      </c>
      <c r="F159" s="26">
        <f t="shared" si="79"/>
        <v>-560</v>
      </c>
      <c r="I159" s="7">
        <f t="shared" si="80"/>
        <v>-40</v>
      </c>
      <c r="J159" s="7">
        <f t="shared" si="69"/>
        <v>-34.35</v>
      </c>
      <c r="K159" s="26">
        <f t="shared" si="70"/>
        <v>-3435</v>
      </c>
      <c r="N159" s="7">
        <f t="shared" si="81"/>
        <v>-40</v>
      </c>
      <c r="O159" s="7">
        <f t="shared" si="82"/>
        <v>-39.950000000000003</v>
      </c>
      <c r="P159" s="26">
        <f t="shared" si="72"/>
        <v>-3995.0000000000005</v>
      </c>
      <c r="R159" s="26">
        <f t="shared" si="83"/>
        <v>21000</v>
      </c>
      <c r="S159" s="26">
        <f t="shared" si="84"/>
        <v>4487</v>
      </c>
      <c r="U159" s="26">
        <f t="shared" si="85"/>
        <v>491.99999999999955</v>
      </c>
    </row>
    <row r="160" spans="1:21" x14ac:dyDescent="0.35">
      <c r="A160" s="30">
        <f>ROW()</f>
        <v>160</v>
      </c>
      <c r="B160" s="23"/>
      <c r="C160" s="23"/>
      <c r="D160" s="23"/>
      <c r="H160" s="23"/>
    </row>
    <row r="161" spans="1:8" x14ac:dyDescent="0.35">
      <c r="A161" s="30">
        <f>ROW()</f>
        <v>161</v>
      </c>
      <c r="B161" s="23"/>
      <c r="C161" s="23"/>
      <c r="D161" s="23"/>
      <c r="H161" s="23"/>
    </row>
    <row r="162" spans="1:8" x14ac:dyDescent="0.35">
      <c r="A162" s="30">
        <f>ROW()</f>
        <v>162</v>
      </c>
      <c r="B162" s="23"/>
      <c r="C162" s="23"/>
      <c r="D162" s="23"/>
    </row>
    <row r="163" spans="1:8" x14ac:dyDescent="0.35">
      <c r="A163" s="30">
        <f>ROW()</f>
        <v>163</v>
      </c>
      <c r="B163" s="23"/>
      <c r="C163" s="23"/>
      <c r="D163" s="23"/>
    </row>
    <row r="164" spans="1:8" x14ac:dyDescent="0.35">
      <c r="A164" s="30">
        <f>ROW()</f>
        <v>164</v>
      </c>
      <c r="B164" s="23"/>
      <c r="C164" s="23"/>
      <c r="D164" s="23"/>
    </row>
  </sheetData>
  <pageMargins left="0.7" right="0.7" top="0.75" bottom="0.75" header="0.3" footer="0.3"/>
  <pageSetup scale="4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cp:lastPrinted>2016-09-18T21:35:45Z</cp:lastPrinted>
  <dcterms:created xsi:type="dcterms:W3CDTF">2016-09-18T16:28:57Z</dcterms:created>
  <dcterms:modified xsi:type="dcterms:W3CDTF">2021-09-08T21:56:02Z</dcterms:modified>
</cp:coreProperties>
</file>