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COLUMBIA/Columbia Pre-Collage Program/"/>
    </mc:Choice>
  </mc:AlternateContent>
  <xr:revisionPtr revIDLastSave="0" documentId="8_{98B6CFED-5672-4ADC-9312-58FDD3FC8409}" xr6:coauthVersionLast="47" xr6:coauthVersionMax="47" xr10:uidLastSave="{00000000-0000-0000-0000-000000000000}"/>
  <bookViews>
    <workbookView xWindow="33750" yWindow="450" windowWidth="18945" windowHeight="10650" xr2:uid="{F83E1CA2-BEC6-4F92-B17D-6EECC2EC45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1" l="1"/>
  <c r="W21" i="1"/>
  <c r="W20" i="1"/>
  <c r="W15" i="1"/>
  <c r="W11" i="1"/>
  <c r="W16" i="1"/>
  <c r="W10" i="1"/>
  <c r="U2" i="1"/>
  <c r="T3" i="1"/>
  <c r="S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R4" i="1"/>
  <c r="Q4" i="1"/>
  <c r="O4" i="1"/>
  <c r="P3" i="1"/>
  <c r="O3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P4" i="1"/>
</calcChain>
</file>

<file path=xl/sharedStrings.xml><?xml version="1.0" encoding="utf-8"?>
<sst xmlns="http://schemas.openxmlformats.org/spreadsheetml/2006/main" count="40" uniqueCount="32">
  <si>
    <t>Date</t>
  </si>
  <si>
    <t>Open</t>
  </si>
  <si>
    <t>High</t>
  </si>
  <si>
    <t>Low</t>
  </si>
  <si>
    <t>Close</t>
  </si>
  <si>
    <t>Adj Close</t>
  </si>
  <si>
    <t>DELTA AIRLINES</t>
  </si>
  <si>
    <t>S&amp;P BENCHMARK</t>
  </si>
  <si>
    <t>ANALYSIS</t>
  </si>
  <si>
    <t>y</t>
  </si>
  <si>
    <t>x</t>
  </si>
  <si>
    <t>Average</t>
  </si>
  <si>
    <t>y - Avg(y)</t>
  </si>
  <si>
    <t>x - Avg(x)</t>
  </si>
  <si>
    <t>A</t>
  </si>
  <si>
    <t>B</t>
  </si>
  <si>
    <t>A x B</t>
  </si>
  <si>
    <t>B^2</t>
  </si>
  <si>
    <t>Total</t>
  </si>
  <si>
    <t>Beta</t>
  </si>
  <si>
    <t>CAPM</t>
  </si>
  <si>
    <t>Er = Rf + Beta (Rm - Rf)</t>
  </si>
  <si>
    <t>Rf Rate=</t>
  </si>
  <si>
    <t>(10 year US Treasury)</t>
  </si>
  <si>
    <t>Market Return</t>
  </si>
  <si>
    <t>CAPM=</t>
  </si>
  <si>
    <t>Sharpe Ratio</t>
  </si>
  <si>
    <t>Sharpe Ratio = (Return - Rf)/Standard Deviation</t>
  </si>
  <si>
    <t>Return</t>
  </si>
  <si>
    <t>Standard Dev</t>
  </si>
  <si>
    <t>average * 12</t>
  </si>
  <si>
    <t>Market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</si>
</sst>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000%"/>
    <numFmt numFmtId="167" formatCode="0.00000%"/>
    <numFmt numFmtId="182" formatCode="0.00\x"/>
    <numFmt numFmtId="185" formatCode="_(* #,##0.0000_);_(* \(#,##0.00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2" applyFont="1"/>
    <xf numFmtId="14" fontId="0" fillId="0" borderId="0" xfId="0" applyNumberFormat="1"/>
    <xf numFmtId="10" fontId="0" fillId="0" borderId="0" xfId="3" applyNumberFormat="1" applyFont="1"/>
    <xf numFmtId="166" fontId="0" fillId="0" borderId="0" xfId="3" applyNumberFormat="1" applyFont="1"/>
    <xf numFmtId="167" fontId="0" fillId="0" borderId="0" xfId="3" applyNumberFormat="1" applyFont="1"/>
    <xf numFmtId="166" fontId="0" fillId="0" borderId="0" xfId="0" applyNumberFormat="1"/>
    <xf numFmtId="166" fontId="0" fillId="0" borderId="1" xfId="0" applyNumberFormat="1" applyBorder="1"/>
    <xf numFmtId="44" fontId="0" fillId="0" borderId="2" xfId="2" applyFont="1" applyBorder="1" applyAlignment="1">
      <alignment horizontal="center"/>
    </xf>
    <xf numFmtId="0" fontId="0" fillId="0" borderId="2" xfId="0" applyBorder="1"/>
    <xf numFmtId="0" fontId="0" fillId="0" borderId="2" xfId="0" quotePrefix="1" applyBorder="1"/>
    <xf numFmtId="10" fontId="0" fillId="0" borderId="0" xfId="0" applyNumberFormat="1"/>
    <xf numFmtId="0" fontId="0" fillId="0" borderId="2" xfId="0" applyBorder="1" applyAlignment="1">
      <alignment horizontal="center"/>
    </xf>
    <xf numFmtId="0" fontId="2" fillId="2" borderId="0" xfId="0" applyFont="1" applyFill="1"/>
    <xf numFmtId="44" fontId="2" fillId="2" borderId="0" xfId="2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/>
    <xf numFmtId="166" fontId="2" fillId="0" borderId="0" xfId="0" applyNumberFormat="1" applyFont="1"/>
    <xf numFmtId="185" fontId="2" fillId="0" borderId="0" xfId="1" applyNumberFormat="1" applyFont="1"/>
    <xf numFmtId="182" fontId="2" fillId="3" borderId="3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808E-C255-433A-857D-17E96757A33A}">
  <dimension ref="A1:X62"/>
  <sheetViews>
    <sheetView tabSelected="1" topLeftCell="A2" workbookViewId="0">
      <selection activeCell="V26" sqref="V26"/>
    </sheetView>
  </sheetViews>
  <sheetFormatPr defaultRowHeight="14.5" x14ac:dyDescent="0.35"/>
  <cols>
    <col min="1" max="1" width="9.08984375" bestFit="1" customWidth="1"/>
    <col min="2" max="5" width="7.6328125" style="1" bestFit="1" customWidth="1"/>
    <col min="6" max="6" width="9.81640625" style="1" bestFit="1" customWidth="1"/>
    <col min="15" max="15" width="9.6328125" customWidth="1"/>
    <col min="16" max="16" width="9.26953125" customWidth="1"/>
    <col min="17" max="18" width="9.81640625" customWidth="1"/>
    <col min="19" max="19" width="8.54296875" customWidth="1"/>
    <col min="21" max="21" width="7.26953125" customWidth="1"/>
    <col min="22" max="22" width="13.36328125" customWidth="1"/>
    <col min="23" max="23" width="10.26953125" customWidth="1"/>
  </cols>
  <sheetData>
    <row r="1" spans="1:24" ht="15" thickBot="1" x14ac:dyDescent="0.4">
      <c r="A1" s="13" t="s">
        <v>6</v>
      </c>
      <c r="B1" s="14"/>
      <c r="C1" s="14"/>
      <c r="D1" s="14"/>
      <c r="E1" s="14"/>
      <c r="F1" s="14"/>
      <c r="G1" s="15"/>
      <c r="H1" s="13" t="s">
        <v>7</v>
      </c>
      <c r="I1" s="13"/>
      <c r="J1" s="13"/>
      <c r="K1" s="13"/>
      <c r="L1" s="13"/>
      <c r="M1" s="13"/>
      <c r="N1" s="15"/>
      <c r="O1" s="13" t="s">
        <v>8</v>
      </c>
      <c r="P1" s="13"/>
      <c r="Q1" s="16" t="s">
        <v>14</v>
      </c>
      <c r="R1" s="16" t="s">
        <v>15</v>
      </c>
      <c r="S1" s="13"/>
      <c r="T1" s="13"/>
      <c r="U1" s="18" t="s">
        <v>19</v>
      </c>
    </row>
    <row r="2" spans="1:24" ht="15" thickBot="1" x14ac:dyDescent="0.4">
      <c r="A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H2" t="s">
        <v>0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O2" s="8" t="s">
        <v>9</v>
      </c>
      <c r="P2" s="8" t="s">
        <v>10</v>
      </c>
      <c r="Q2" s="9" t="s">
        <v>12</v>
      </c>
      <c r="R2" s="10" t="s">
        <v>13</v>
      </c>
      <c r="S2" s="9" t="s">
        <v>16</v>
      </c>
      <c r="T2" s="12" t="s">
        <v>17</v>
      </c>
      <c r="U2" s="22">
        <f>S3/T3</f>
        <v>1.3090548883126347</v>
      </c>
    </row>
    <row r="3" spans="1:24" ht="15" thickTop="1" x14ac:dyDescent="0.35">
      <c r="A3" s="2">
        <v>43678</v>
      </c>
      <c r="B3" s="1">
        <v>61.310001</v>
      </c>
      <c r="C3" s="1">
        <v>61.77</v>
      </c>
      <c r="D3" s="1">
        <v>55.57</v>
      </c>
      <c r="E3" s="1">
        <v>57.860000999999997</v>
      </c>
      <c r="F3" s="1">
        <v>56.518332999999998</v>
      </c>
      <c r="H3" s="2">
        <v>43678</v>
      </c>
      <c r="I3" s="1">
        <v>297.60000600000001</v>
      </c>
      <c r="J3" s="1">
        <v>300.86999500000002</v>
      </c>
      <c r="K3" s="1">
        <v>281.72000100000002</v>
      </c>
      <c r="L3" s="1">
        <v>292.45001200000002</v>
      </c>
      <c r="M3" s="1">
        <v>270.301331</v>
      </c>
      <c r="N3" t="s">
        <v>11</v>
      </c>
      <c r="O3" s="7">
        <f>AVERAGE(O4:O62)</f>
        <v>4.9503678483797534E-3</v>
      </c>
      <c r="P3" s="7">
        <f>AVERAGE(P4:P62)</f>
        <v>1.3486860642325559E-2</v>
      </c>
      <c r="R3" s="17" t="s">
        <v>18</v>
      </c>
      <c r="S3" s="6">
        <f>SUM(S4:S62)</f>
        <v>0.215952674142882</v>
      </c>
      <c r="T3" s="6">
        <f>SUM(T4:T62)</f>
        <v>0.16496838755267468</v>
      </c>
    </row>
    <row r="4" spans="1:24" x14ac:dyDescent="0.35">
      <c r="A4" s="2">
        <v>43709</v>
      </c>
      <c r="B4" s="1">
        <v>57.439999</v>
      </c>
      <c r="C4" s="1">
        <v>60.580002</v>
      </c>
      <c r="D4" s="1">
        <v>56.650002000000001</v>
      </c>
      <c r="E4" s="1">
        <v>57.599997999999999</v>
      </c>
      <c r="F4" s="1">
        <v>56.264358999999999</v>
      </c>
      <c r="H4" s="2">
        <v>43709</v>
      </c>
      <c r="I4" s="1">
        <v>290.57000699999998</v>
      </c>
      <c r="J4" s="1">
        <v>302.63000499999998</v>
      </c>
      <c r="K4" s="1">
        <v>289.26998900000001</v>
      </c>
      <c r="L4" s="1">
        <v>296.76998900000001</v>
      </c>
      <c r="M4" s="1">
        <v>274.29406699999998</v>
      </c>
      <c r="O4" s="4">
        <f>F4/F3-1</f>
        <v>-4.4936569519840042E-3</v>
      </c>
      <c r="P4" s="4">
        <f>M4/M3-1</f>
        <v>1.4771425598344434E-2</v>
      </c>
      <c r="Q4" s="6">
        <f>O4-$O$3</f>
        <v>-9.4440248003637567E-3</v>
      </c>
      <c r="R4" s="6">
        <f>P4-$P$3</f>
        <v>1.2845649560188754E-3</v>
      </c>
      <c r="S4" s="6">
        <f>Q4*R4</f>
        <v>-1.2131463302320438E-5</v>
      </c>
      <c r="T4" s="6">
        <f>R4^2</f>
        <v>1.6501071262317752E-6</v>
      </c>
      <c r="V4" t="s">
        <v>20</v>
      </c>
    </row>
    <row r="5" spans="1:24" x14ac:dyDescent="0.35">
      <c r="A5" s="2">
        <v>43739</v>
      </c>
      <c r="B5" s="1">
        <v>58.049999</v>
      </c>
      <c r="C5" s="1">
        <v>58.68</v>
      </c>
      <c r="D5" s="1">
        <v>51.07</v>
      </c>
      <c r="E5" s="1">
        <v>55.080002</v>
      </c>
      <c r="F5" s="1">
        <v>53.802795000000003</v>
      </c>
      <c r="H5" s="2">
        <v>43739</v>
      </c>
      <c r="I5" s="1">
        <v>297.73998999999998</v>
      </c>
      <c r="J5" s="1">
        <v>304.54998799999998</v>
      </c>
      <c r="K5" s="1">
        <v>284.82000699999998</v>
      </c>
      <c r="L5" s="1">
        <v>303.32998700000002</v>
      </c>
      <c r="M5" s="1">
        <v>281.65185500000001</v>
      </c>
      <c r="O5" s="4">
        <f t="shared" ref="O5:O62" si="0">F5/F4-1</f>
        <v>-4.3749969674407807E-2</v>
      </c>
      <c r="P5" s="4">
        <f t="shared" ref="P5:P62" si="1">M5/M4-1</f>
        <v>2.6824451875585131E-2</v>
      </c>
      <c r="Q5" s="6">
        <f t="shared" ref="Q5:Q62" si="2">O5-$O$3</f>
        <v>-4.870033752278756E-2</v>
      </c>
      <c r="R5" s="6">
        <f t="shared" ref="R5:R62" si="3">P5-$P$3</f>
        <v>1.3337591233259572E-2</v>
      </c>
      <c r="S5" s="6">
        <f t="shared" ref="S5:S62" si="4">Q5*R5</f>
        <v>-6.4954519480071361E-4</v>
      </c>
      <c r="T5" s="6">
        <f t="shared" ref="T5:T62" si="5">R5^2</f>
        <v>1.778913399055226E-4</v>
      </c>
      <c r="V5" t="s">
        <v>21</v>
      </c>
    </row>
    <row r="6" spans="1:24" x14ac:dyDescent="0.35">
      <c r="A6" s="2">
        <v>43770</v>
      </c>
      <c r="B6" s="1">
        <v>55.549999</v>
      </c>
      <c r="C6" s="1">
        <v>58.43</v>
      </c>
      <c r="D6" s="1">
        <v>55.119999</v>
      </c>
      <c r="E6" s="1">
        <v>57.310001</v>
      </c>
      <c r="F6" s="1">
        <v>56.396973000000003</v>
      </c>
      <c r="H6" s="2">
        <v>43770</v>
      </c>
      <c r="I6" s="1">
        <v>304.92001299999998</v>
      </c>
      <c r="J6" s="1">
        <v>315.48001099999999</v>
      </c>
      <c r="K6" s="1">
        <v>304.73998999999998</v>
      </c>
      <c r="L6" s="1">
        <v>314.30999800000001</v>
      </c>
      <c r="M6" s="1">
        <v>291.84719799999999</v>
      </c>
      <c r="O6" s="4">
        <f t="shared" si="0"/>
        <v>4.8216417009562473E-2</v>
      </c>
      <c r="P6" s="4">
        <f t="shared" si="1"/>
        <v>3.6198387544793542E-2</v>
      </c>
      <c r="Q6" s="6">
        <f t="shared" si="2"/>
        <v>4.3266049161182721E-2</v>
      </c>
      <c r="R6" s="6">
        <f t="shared" si="3"/>
        <v>2.2711526902467985E-2</v>
      </c>
      <c r="S6" s="6">
        <f t="shared" si="4"/>
        <v>9.8263803948770378E-4</v>
      </c>
      <c r="T6" s="6">
        <f t="shared" si="5"/>
        <v>5.1581345424152705E-4</v>
      </c>
    </row>
    <row r="7" spans="1:24" x14ac:dyDescent="0.35">
      <c r="A7" s="2">
        <v>43800</v>
      </c>
      <c r="B7" s="1">
        <v>57.25</v>
      </c>
      <c r="C7" s="1">
        <v>59.919998</v>
      </c>
      <c r="D7" s="1">
        <v>54.540000999999997</v>
      </c>
      <c r="E7" s="1">
        <v>58.48</v>
      </c>
      <c r="F7" s="1">
        <v>57.548327999999998</v>
      </c>
      <c r="H7" s="2">
        <v>43800</v>
      </c>
      <c r="I7" s="1">
        <v>314.58999599999999</v>
      </c>
      <c r="J7" s="1">
        <v>323.79998799999998</v>
      </c>
      <c r="K7" s="1">
        <v>307.13000499999998</v>
      </c>
      <c r="L7" s="1">
        <v>321.85998499999999</v>
      </c>
      <c r="M7" s="1">
        <v>298.85766599999999</v>
      </c>
      <c r="O7" s="4">
        <f t="shared" si="0"/>
        <v>2.041519143234849E-2</v>
      </c>
      <c r="P7" s="4">
        <f t="shared" si="1"/>
        <v>2.4021022124049995E-2</v>
      </c>
      <c r="Q7" s="6">
        <f t="shared" si="2"/>
        <v>1.5464823583968737E-2</v>
      </c>
      <c r="R7" s="6">
        <f t="shared" si="3"/>
        <v>1.0534161481724437E-2</v>
      </c>
      <c r="S7" s="6">
        <f t="shared" si="4"/>
        <v>1.6290894891990713E-4</v>
      </c>
      <c r="T7" s="6">
        <f t="shared" si="5"/>
        <v>1.1096855812304677E-4</v>
      </c>
      <c r="V7" t="s">
        <v>22</v>
      </c>
      <c r="W7" s="11">
        <v>4.3400000000000001E-2</v>
      </c>
      <c r="X7" s="19" t="s">
        <v>23</v>
      </c>
    </row>
    <row r="8" spans="1:24" x14ac:dyDescent="0.35">
      <c r="A8" s="2">
        <v>43831</v>
      </c>
      <c r="B8" s="1">
        <v>58.93</v>
      </c>
      <c r="C8" s="1">
        <v>62.48</v>
      </c>
      <c r="D8" s="1">
        <v>55.43</v>
      </c>
      <c r="E8" s="1">
        <v>55.740001999999997</v>
      </c>
      <c r="F8" s="1">
        <v>54.851985999999997</v>
      </c>
      <c r="H8" s="2">
        <v>43831</v>
      </c>
      <c r="I8" s="1">
        <v>323.540009</v>
      </c>
      <c r="J8" s="1">
        <v>332.95001200000002</v>
      </c>
      <c r="K8" s="1">
        <v>320.35998499999999</v>
      </c>
      <c r="L8" s="1">
        <v>321.73001099999999</v>
      </c>
      <c r="M8" s="1">
        <v>300.20565800000003</v>
      </c>
      <c r="O8" s="4">
        <f t="shared" si="0"/>
        <v>-4.6853524571556671E-2</v>
      </c>
      <c r="P8" s="4">
        <f t="shared" si="1"/>
        <v>4.5104815882488491E-3</v>
      </c>
      <c r="Q8" s="6">
        <f t="shared" si="2"/>
        <v>-5.1803892419936423E-2</v>
      </c>
      <c r="R8" s="6">
        <f t="shared" si="3"/>
        <v>-8.9763790540767097E-3</v>
      </c>
      <c r="S8" s="6">
        <f t="shared" si="4"/>
        <v>4.6501137483796057E-4</v>
      </c>
      <c r="T8" s="6">
        <f t="shared" si="5"/>
        <v>8.0575380922467092E-5</v>
      </c>
      <c r="V8" t="s">
        <v>24</v>
      </c>
      <c r="W8" s="11">
        <v>0.12</v>
      </c>
    </row>
    <row r="9" spans="1:24" x14ac:dyDescent="0.35">
      <c r="A9" s="2">
        <v>43862</v>
      </c>
      <c r="B9" s="1">
        <v>56.200001</v>
      </c>
      <c r="C9" s="1">
        <v>60.029998999999997</v>
      </c>
      <c r="D9" s="1">
        <v>45.029998999999997</v>
      </c>
      <c r="E9" s="1">
        <v>46.130001</v>
      </c>
      <c r="F9" s="1">
        <v>45.395083999999997</v>
      </c>
      <c r="H9" s="2">
        <v>43862</v>
      </c>
      <c r="I9" s="1">
        <v>323.35000600000001</v>
      </c>
      <c r="J9" s="1">
        <v>339.07998700000002</v>
      </c>
      <c r="K9" s="1">
        <v>285.540009</v>
      </c>
      <c r="L9" s="1">
        <v>296.26001000000002</v>
      </c>
      <c r="M9" s="1">
        <v>276.43966699999999</v>
      </c>
      <c r="O9" s="4">
        <f t="shared" si="0"/>
        <v>-0.17240764992538282</v>
      </c>
      <c r="P9" s="4">
        <f t="shared" si="1"/>
        <v>-7.916569980170074E-2</v>
      </c>
      <c r="Q9" s="6">
        <f t="shared" si="2"/>
        <v>-0.17735801777376259</v>
      </c>
      <c r="R9" s="6">
        <f t="shared" si="3"/>
        <v>-9.2652560444026297E-2</v>
      </c>
      <c r="S9" s="6">
        <f t="shared" si="4"/>
        <v>1.6432674462016229E-2</v>
      </c>
      <c r="T9" s="6">
        <f t="shared" si="5"/>
        <v>8.5844969568339459E-3</v>
      </c>
    </row>
    <row r="10" spans="1:24" x14ac:dyDescent="0.35">
      <c r="A10" s="2">
        <v>43891</v>
      </c>
      <c r="B10" s="1">
        <v>46.220001000000003</v>
      </c>
      <c r="C10" s="1">
        <v>49.970001000000003</v>
      </c>
      <c r="D10" s="1">
        <v>19.100000000000001</v>
      </c>
      <c r="E10" s="1">
        <v>28.530000999999999</v>
      </c>
      <c r="F10" s="1">
        <v>28.269493000000001</v>
      </c>
      <c r="H10" s="2">
        <v>43891</v>
      </c>
      <c r="I10" s="1">
        <v>298.209991</v>
      </c>
      <c r="J10" s="1">
        <v>313.83999599999999</v>
      </c>
      <c r="K10" s="1">
        <v>218.259995</v>
      </c>
      <c r="L10" s="1">
        <v>257.75</v>
      </c>
      <c r="M10" s="1">
        <v>240.50604200000001</v>
      </c>
      <c r="O10" s="4">
        <f t="shared" si="0"/>
        <v>-0.37725651085919343</v>
      </c>
      <c r="P10" s="4">
        <f t="shared" si="1"/>
        <v>-0.12998722430091769</v>
      </c>
      <c r="Q10" s="6">
        <f t="shared" si="2"/>
        <v>-0.38220687870757319</v>
      </c>
      <c r="R10" s="6">
        <f t="shared" si="3"/>
        <v>-0.14347408494324326</v>
      </c>
      <c r="S10" s="6">
        <f t="shared" si="4"/>
        <v>5.4836782181582229E-2</v>
      </c>
      <c r="T10" s="6">
        <f t="shared" si="5"/>
        <v>2.0584813050300983E-2</v>
      </c>
      <c r="V10" s="15" t="s">
        <v>25</v>
      </c>
      <c r="W10" s="20">
        <f>W7+U2*(W8-W7)</f>
        <v>0.14367360444474783</v>
      </c>
    </row>
    <row r="11" spans="1:24" x14ac:dyDescent="0.35">
      <c r="A11" s="2">
        <v>43922</v>
      </c>
      <c r="B11" s="1">
        <v>26.59</v>
      </c>
      <c r="C11" s="1">
        <v>27.6</v>
      </c>
      <c r="D11" s="1">
        <v>20.76</v>
      </c>
      <c r="E11" s="1">
        <v>25.91</v>
      </c>
      <c r="F11" s="1">
        <v>25.673416</v>
      </c>
      <c r="H11" s="2">
        <v>43922</v>
      </c>
      <c r="I11" s="1">
        <v>247.979996</v>
      </c>
      <c r="J11" s="1">
        <v>294.88000499999998</v>
      </c>
      <c r="K11" s="1">
        <v>243.89999399999999</v>
      </c>
      <c r="L11" s="1">
        <v>290.48001099999999</v>
      </c>
      <c r="M11" s="1">
        <v>272.64016700000002</v>
      </c>
      <c r="O11" s="4">
        <f t="shared" si="0"/>
        <v>-9.1833164464604988E-2</v>
      </c>
      <c r="P11" s="4">
        <f t="shared" si="1"/>
        <v>0.13361046871329751</v>
      </c>
      <c r="Q11" s="6">
        <f t="shared" si="2"/>
        <v>-9.6783532312984741E-2</v>
      </c>
      <c r="R11" s="6">
        <f t="shared" si="3"/>
        <v>0.12012360807097196</v>
      </c>
      <c r="S11" s="6">
        <f t="shared" si="4"/>
        <v>-1.1625987103289229E-2</v>
      </c>
      <c r="T11" s="6">
        <f t="shared" si="5"/>
        <v>1.4429681215988479E-2</v>
      </c>
      <c r="V11" s="15" t="s">
        <v>26</v>
      </c>
      <c r="W11" s="21">
        <f>(W15-W7)/W16</f>
        <v>0.1274942015920088</v>
      </c>
    </row>
    <row r="12" spans="1:24" x14ac:dyDescent="0.35">
      <c r="A12" s="2">
        <v>43952</v>
      </c>
      <c r="B12" s="1">
        <v>24.950001</v>
      </c>
      <c r="C12" s="1">
        <v>27.85</v>
      </c>
      <c r="D12" s="1">
        <v>17.510000000000002</v>
      </c>
      <c r="E12" s="1">
        <v>25.209999</v>
      </c>
      <c r="F12" s="1">
        <v>24.979804999999999</v>
      </c>
      <c r="H12" s="2">
        <v>43952</v>
      </c>
      <c r="I12" s="1">
        <v>285.30999800000001</v>
      </c>
      <c r="J12" s="1">
        <v>306.83999599999999</v>
      </c>
      <c r="K12" s="1">
        <v>272.98998999999998</v>
      </c>
      <c r="L12" s="1">
        <v>304.32000699999998</v>
      </c>
      <c r="M12" s="1">
        <v>285.63018799999998</v>
      </c>
      <c r="O12" s="4">
        <f t="shared" si="0"/>
        <v>-2.7016700855079123E-2</v>
      </c>
      <c r="P12" s="4">
        <f t="shared" si="1"/>
        <v>4.7645294319380138E-2</v>
      </c>
      <c r="Q12" s="6">
        <f t="shared" si="2"/>
        <v>-3.1967068703458876E-2</v>
      </c>
      <c r="R12" s="6">
        <f t="shared" si="3"/>
        <v>3.4158433677054581E-2</v>
      </c>
      <c r="S12" s="6">
        <f t="shared" si="4"/>
        <v>-1.0919449961569472E-3</v>
      </c>
      <c r="T12" s="6">
        <f t="shared" si="5"/>
        <v>1.1667985912697364E-3</v>
      </c>
    </row>
    <row r="13" spans="1:24" x14ac:dyDescent="0.35">
      <c r="A13" s="2">
        <v>43983</v>
      </c>
      <c r="B13" s="1">
        <v>25.33</v>
      </c>
      <c r="C13" s="1">
        <v>37.240001999999997</v>
      </c>
      <c r="D13" s="1">
        <v>25.08</v>
      </c>
      <c r="E13" s="1">
        <v>28.049999</v>
      </c>
      <c r="F13" s="1">
        <v>27.793875</v>
      </c>
      <c r="H13" s="2">
        <v>43983</v>
      </c>
      <c r="I13" s="1">
        <v>303.61999500000002</v>
      </c>
      <c r="J13" s="1">
        <v>323.41000400000001</v>
      </c>
      <c r="K13" s="1">
        <v>296.73998999999998</v>
      </c>
      <c r="L13" s="1">
        <v>308.35998499999999</v>
      </c>
      <c r="M13" s="1">
        <v>289.42205799999999</v>
      </c>
      <c r="O13" s="4">
        <f t="shared" si="0"/>
        <v>0.11265380174104656</v>
      </c>
      <c r="P13" s="4">
        <f t="shared" si="1"/>
        <v>1.3275452523246578E-2</v>
      </c>
      <c r="Q13" s="6">
        <f t="shared" si="2"/>
        <v>0.1077034338926668</v>
      </c>
      <c r="R13" s="6">
        <f t="shared" si="3"/>
        <v>-2.1140811907898079E-4</v>
      </c>
      <c r="S13" s="6">
        <f t="shared" si="4"/>
        <v>-2.2769380377596037E-5</v>
      </c>
      <c r="T13" s="6">
        <f t="shared" si="5"/>
        <v>4.4693392812512518E-8</v>
      </c>
      <c r="V13" t="s">
        <v>27</v>
      </c>
    </row>
    <row r="14" spans="1:24" x14ac:dyDescent="0.35">
      <c r="A14" s="2">
        <v>44013</v>
      </c>
      <c r="B14" s="1">
        <v>29.02</v>
      </c>
      <c r="C14" s="1">
        <v>29.85</v>
      </c>
      <c r="D14" s="1">
        <v>24.43</v>
      </c>
      <c r="E14" s="1">
        <v>24.969999000000001</v>
      </c>
      <c r="F14" s="1">
        <v>24.741997000000001</v>
      </c>
      <c r="H14" s="2">
        <v>44013</v>
      </c>
      <c r="I14" s="1">
        <v>309.57000699999998</v>
      </c>
      <c r="J14" s="1">
        <v>327.23001099999999</v>
      </c>
      <c r="K14" s="1">
        <v>309.07000699999998</v>
      </c>
      <c r="L14" s="1">
        <v>326.51998900000001</v>
      </c>
      <c r="M14" s="1">
        <v>307.81539900000001</v>
      </c>
      <c r="O14" s="4">
        <f t="shared" si="0"/>
        <v>-0.10980397659556285</v>
      </c>
      <c r="P14" s="4">
        <f t="shared" si="1"/>
        <v>6.3551966726737907E-2</v>
      </c>
      <c r="Q14" s="6">
        <f t="shared" si="2"/>
        <v>-0.1147543444439426</v>
      </c>
      <c r="R14" s="6">
        <f t="shared" si="3"/>
        <v>5.006510608441235E-2</v>
      </c>
      <c r="S14" s="6">
        <f t="shared" si="4"/>
        <v>-5.7451884282331816E-3</v>
      </c>
      <c r="T14" s="6">
        <f t="shared" si="5"/>
        <v>2.5065148472434625E-3</v>
      </c>
    </row>
    <row r="15" spans="1:24" x14ac:dyDescent="0.35">
      <c r="A15" s="2">
        <v>44044</v>
      </c>
      <c r="B15" s="1">
        <v>24.85</v>
      </c>
      <c r="C15" s="1">
        <v>32.209999000000003</v>
      </c>
      <c r="D15" s="1">
        <v>24.379999000000002</v>
      </c>
      <c r="E15" s="1">
        <v>30.85</v>
      </c>
      <c r="F15" s="1">
        <v>30.568307999999998</v>
      </c>
      <c r="H15" s="2">
        <v>44044</v>
      </c>
      <c r="I15" s="1">
        <v>328.32000699999998</v>
      </c>
      <c r="J15" s="1">
        <v>351.29998799999998</v>
      </c>
      <c r="K15" s="1">
        <v>327.73001099999999</v>
      </c>
      <c r="L15" s="1">
        <v>349.30999800000001</v>
      </c>
      <c r="M15" s="1">
        <v>329.29986600000001</v>
      </c>
      <c r="O15" s="4">
        <f t="shared" si="0"/>
        <v>0.23548264919763739</v>
      </c>
      <c r="P15" s="4">
        <f t="shared" si="1"/>
        <v>6.9796595848669707E-2</v>
      </c>
      <c r="Q15" s="6">
        <f t="shared" si="2"/>
        <v>0.23053228134925763</v>
      </c>
      <c r="R15" s="6">
        <f t="shared" si="3"/>
        <v>5.630973520634415E-2</v>
      </c>
      <c r="S15" s="6">
        <f t="shared" si="4"/>
        <v>1.2981211719291128E-2</v>
      </c>
      <c r="T15" s="6">
        <f t="shared" si="5"/>
        <v>3.1707862790085937E-3</v>
      </c>
      <c r="V15" t="s">
        <v>28</v>
      </c>
      <c r="W15" s="5">
        <f>O3*12</f>
        <v>5.9404414180557044E-2</v>
      </c>
      <c r="X15" t="s">
        <v>30</v>
      </c>
    </row>
    <row r="16" spans="1:24" x14ac:dyDescent="0.35">
      <c r="A16" s="2">
        <v>44075</v>
      </c>
      <c r="B16" s="1">
        <v>30.02</v>
      </c>
      <c r="C16" s="1">
        <v>35.07</v>
      </c>
      <c r="D16" s="1">
        <v>27.92</v>
      </c>
      <c r="E16" s="1">
        <v>30.58</v>
      </c>
      <c r="F16" s="1">
        <v>30.300771999999998</v>
      </c>
      <c r="H16" s="2">
        <v>44075</v>
      </c>
      <c r="I16" s="1">
        <v>350.209991</v>
      </c>
      <c r="J16" s="1">
        <v>358.75</v>
      </c>
      <c r="K16" s="1">
        <v>319.79998799999998</v>
      </c>
      <c r="L16" s="1">
        <v>334.89001500000001</v>
      </c>
      <c r="M16" s="1">
        <v>315.705963</v>
      </c>
      <c r="O16" s="4">
        <f t="shared" si="0"/>
        <v>-8.7520709356893045E-3</v>
      </c>
      <c r="P16" s="4">
        <f t="shared" si="1"/>
        <v>-4.1281228459412733E-2</v>
      </c>
      <c r="Q16" s="6">
        <f t="shared" si="2"/>
        <v>-1.3702438784069057E-2</v>
      </c>
      <c r="R16" s="6">
        <f t="shared" si="3"/>
        <v>-5.476808910173829E-2</v>
      </c>
      <c r="S16" s="6">
        <f t="shared" si="4"/>
        <v>7.5045638823700855E-4</v>
      </c>
      <c r="T16" s="6">
        <f t="shared" si="5"/>
        <v>2.9995435838559444E-3</v>
      </c>
      <c r="V16" t="s">
        <v>29</v>
      </c>
      <c r="W16" s="5">
        <f>STDEV(O4:O62)</f>
        <v>0.12553052594322989</v>
      </c>
    </row>
    <row r="17" spans="1:23" x14ac:dyDescent="0.35">
      <c r="A17" s="2">
        <v>44105</v>
      </c>
      <c r="B17" s="1">
        <v>30.99</v>
      </c>
      <c r="C17" s="1">
        <v>34.040000999999997</v>
      </c>
      <c r="D17" s="1">
        <v>28.74</v>
      </c>
      <c r="E17" s="1">
        <v>30.639999</v>
      </c>
      <c r="F17" s="1">
        <v>30.360223999999999</v>
      </c>
      <c r="H17" s="2">
        <v>44105</v>
      </c>
      <c r="I17" s="1">
        <v>337.69000199999999</v>
      </c>
      <c r="J17" s="1">
        <v>354.01998900000001</v>
      </c>
      <c r="K17" s="1">
        <v>322.60000600000001</v>
      </c>
      <c r="L17" s="1">
        <v>326.540009</v>
      </c>
      <c r="M17" s="1">
        <v>309.06649800000002</v>
      </c>
      <c r="O17" s="4">
        <f t="shared" si="0"/>
        <v>1.962062220725036E-3</v>
      </c>
      <c r="P17" s="4">
        <f t="shared" si="1"/>
        <v>-2.10305340352408E-2</v>
      </c>
      <c r="Q17" s="6">
        <f t="shared" si="2"/>
        <v>-2.9883056276547174E-3</v>
      </c>
      <c r="R17" s="6">
        <f t="shared" si="3"/>
        <v>-3.4517394677566357E-2</v>
      </c>
      <c r="S17" s="6">
        <f t="shared" si="4"/>
        <v>1.0314852476695054E-4</v>
      </c>
      <c r="T17" s="6">
        <f t="shared" si="5"/>
        <v>1.1914505353268863E-3</v>
      </c>
    </row>
    <row r="18" spans="1:23" x14ac:dyDescent="0.35">
      <c r="A18" s="2">
        <v>44136</v>
      </c>
      <c r="B18" s="1">
        <v>30.620000999999998</v>
      </c>
      <c r="C18" s="1">
        <v>42.189999</v>
      </c>
      <c r="D18" s="1">
        <v>29.67</v>
      </c>
      <c r="E18" s="1">
        <v>40.25</v>
      </c>
      <c r="F18" s="1">
        <v>39.882472999999997</v>
      </c>
      <c r="H18" s="2">
        <v>44136</v>
      </c>
      <c r="I18" s="1">
        <v>330.20001200000002</v>
      </c>
      <c r="J18" s="1">
        <v>364.38000499999998</v>
      </c>
      <c r="K18" s="1">
        <v>327.23998999999998</v>
      </c>
      <c r="L18" s="1">
        <v>362.05999800000001</v>
      </c>
      <c r="M18" s="1">
        <v>342.68579099999999</v>
      </c>
      <c r="O18" s="4">
        <f t="shared" si="0"/>
        <v>0.31364225112436595</v>
      </c>
      <c r="P18" s="4">
        <f t="shared" si="1"/>
        <v>0.1087768917613321</v>
      </c>
      <c r="Q18" s="6">
        <f t="shared" si="2"/>
        <v>0.30869188327598618</v>
      </c>
      <c r="R18" s="6">
        <f t="shared" si="3"/>
        <v>9.5290031119006538E-2</v>
      </c>
      <c r="S18" s="6">
        <f t="shared" si="4"/>
        <v>2.9415259163553458E-2</v>
      </c>
      <c r="T18" s="6">
        <f t="shared" si="5"/>
        <v>9.0801900306612341E-3</v>
      </c>
      <c r="V18" t="s">
        <v>31</v>
      </c>
      <c r="W18" s="21">
        <f>(W20-W7)/W21</f>
        <v>2.2208568489219589</v>
      </c>
    </row>
    <row r="19" spans="1:23" x14ac:dyDescent="0.35">
      <c r="A19" s="2">
        <v>44166</v>
      </c>
      <c r="B19" s="1">
        <v>40.790000999999997</v>
      </c>
      <c r="C19" s="1">
        <v>43.759998000000003</v>
      </c>
      <c r="D19" s="1">
        <v>38.840000000000003</v>
      </c>
      <c r="E19" s="1">
        <v>40.209999000000003</v>
      </c>
      <c r="F19" s="1">
        <v>39.842838</v>
      </c>
      <c r="H19" s="2">
        <v>44166</v>
      </c>
      <c r="I19" s="1">
        <v>365.57000699999998</v>
      </c>
      <c r="J19" s="1">
        <v>378.459991</v>
      </c>
      <c r="K19" s="1">
        <v>362.02999899999998</v>
      </c>
      <c r="L19" s="1">
        <v>373.88000499999998</v>
      </c>
      <c r="M19" s="1">
        <v>353.87335200000001</v>
      </c>
      <c r="O19" s="4">
        <f t="shared" si="0"/>
        <v>-9.937949434579707E-4</v>
      </c>
      <c r="P19" s="4">
        <f t="shared" si="1"/>
        <v>3.2646702296448726E-2</v>
      </c>
      <c r="Q19" s="6">
        <f t="shared" si="2"/>
        <v>-5.9441627918377241E-3</v>
      </c>
      <c r="R19" s="6">
        <f t="shared" si="3"/>
        <v>1.9159841654123169E-2</v>
      </c>
      <c r="S19" s="6">
        <f t="shared" si="4"/>
        <v>-1.1388921785794149E-4</v>
      </c>
      <c r="T19" s="6">
        <f t="shared" si="5"/>
        <v>3.6709953221107324E-4</v>
      </c>
    </row>
    <row r="20" spans="1:23" x14ac:dyDescent="0.35">
      <c r="A20" s="2">
        <v>44197</v>
      </c>
      <c r="B20" s="1">
        <v>40.169998</v>
      </c>
      <c r="C20" s="1">
        <v>42.639999000000003</v>
      </c>
      <c r="D20" s="1">
        <v>37.740001999999997</v>
      </c>
      <c r="E20" s="1">
        <v>37.959999000000003</v>
      </c>
      <c r="F20" s="1">
        <v>37.613384000000003</v>
      </c>
      <c r="H20" s="2">
        <v>44197</v>
      </c>
      <c r="I20" s="1">
        <v>375.30999800000001</v>
      </c>
      <c r="J20" s="1">
        <v>385.85000600000001</v>
      </c>
      <c r="K20" s="1">
        <v>364.82000699999998</v>
      </c>
      <c r="L20" s="1">
        <v>370.07000699999998</v>
      </c>
      <c r="M20" s="1">
        <v>351.760223</v>
      </c>
      <c r="O20" s="4">
        <f t="shared" si="0"/>
        <v>-5.5956204726179348E-2</v>
      </c>
      <c r="P20" s="4">
        <f t="shared" si="1"/>
        <v>-5.9714273144817476E-3</v>
      </c>
      <c r="Q20" s="6">
        <f t="shared" si="2"/>
        <v>-6.0906572574559101E-2</v>
      </c>
      <c r="R20" s="6">
        <f t="shared" si="3"/>
        <v>-1.9458287956807305E-2</v>
      </c>
      <c r="S20" s="6">
        <f t="shared" si="4"/>
        <v>1.1851376276179534E-3</v>
      </c>
      <c r="T20" s="6">
        <f t="shared" si="5"/>
        <v>3.786249702100322E-4</v>
      </c>
      <c r="V20" t="s">
        <v>28</v>
      </c>
      <c r="W20" s="3">
        <f>P3*12</f>
        <v>0.16184232770790671</v>
      </c>
    </row>
    <row r="21" spans="1:23" x14ac:dyDescent="0.35">
      <c r="A21" s="2">
        <v>44228</v>
      </c>
      <c r="B21" s="1">
        <v>38.349997999999999</v>
      </c>
      <c r="C21" s="1">
        <v>50.200001</v>
      </c>
      <c r="D21" s="1">
        <v>37.419998</v>
      </c>
      <c r="E21" s="1">
        <v>47.939999</v>
      </c>
      <c r="F21" s="1">
        <v>47.502257999999998</v>
      </c>
      <c r="H21" s="2">
        <v>44228</v>
      </c>
      <c r="I21" s="1">
        <v>373.72000100000002</v>
      </c>
      <c r="J21" s="1">
        <v>394.17001299999998</v>
      </c>
      <c r="K21" s="1">
        <v>370.38000499999998</v>
      </c>
      <c r="L21" s="1">
        <v>380.35998499999999</v>
      </c>
      <c r="M21" s="1">
        <v>361.54110700000001</v>
      </c>
      <c r="O21" s="4">
        <f t="shared" si="0"/>
        <v>0.26290838388803284</v>
      </c>
      <c r="P21" s="4">
        <f t="shared" si="1"/>
        <v>2.7805542982044296E-2</v>
      </c>
      <c r="Q21" s="6">
        <f t="shared" si="2"/>
        <v>0.25795801603965307</v>
      </c>
      <c r="R21" s="6">
        <f t="shared" si="3"/>
        <v>1.4318682339718737E-2</v>
      </c>
      <c r="S21" s="6">
        <f t="shared" si="4"/>
        <v>3.6936188886558629E-3</v>
      </c>
      <c r="T21" s="6">
        <f t="shared" si="5"/>
        <v>2.0502466394577325E-4</v>
      </c>
      <c r="V21" t="s">
        <v>29</v>
      </c>
      <c r="W21" s="3">
        <f>STDEV(P4:P62)</f>
        <v>5.3331815495177279E-2</v>
      </c>
    </row>
    <row r="22" spans="1:23" x14ac:dyDescent="0.35">
      <c r="A22" s="2">
        <v>44256</v>
      </c>
      <c r="B22" s="1">
        <v>49.470001000000003</v>
      </c>
      <c r="C22" s="1">
        <v>52.279998999999997</v>
      </c>
      <c r="D22" s="1">
        <v>43.009998000000003</v>
      </c>
      <c r="E22" s="1">
        <v>48.279998999999997</v>
      </c>
      <c r="F22" s="1">
        <v>47.839153000000003</v>
      </c>
      <c r="H22" s="2">
        <v>44256</v>
      </c>
      <c r="I22" s="1">
        <v>385.58999599999999</v>
      </c>
      <c r="J22" s="1">
        <v>398.11999500000002</v>
      </c>
      <c r="K22" s="1">
        <v>371.88000499999998</v>
      </c>
      <c r="L22" s="1">
        <v>396.32998700000002</v>
      </c>
      <c r="M22" s="1">
        <v>376.720978</v>
      </c>
      <c r="O22" s="4">
        <f t="shared" si="0"/>
        <v>7.0921891755124644E-3</v>
      </c>
      <c r="P22" s="4">
        <f t="shared" si="1"/>
        <v>4.1986570008483159E-2</v>
      </c>
      <c r="Q22" s="6">
        <f t="shared" si="2"/>
        <v>2.141821327132711E-3</v>
      </c>
      <c r="R22" s="6">
        <f t="shared" si="3"/>
        <v>2.8499709366157602E-2</v>
      </c>
      <c r="S22" s="6">
        <f t="shared" si="4"/>
        <v>6.1041285337520227E-5</v>
      </c>
      <c r="T22" s="6">
        <f t="shared" si="5"/>
        <v>8.1223343395545131E-4</v>
      </c>
    </row>
    <row r="23" spans="1:23" x14ac:dyDescent="0.35">
      <c r="A23" s="2">
        <v>44287</v>
      </c>
      <c r="B23" s="1">
        <v>48.59</v>
      </c>
      <c r="C23" s="1">
        <v>51.82</v>
      </c>
      <c r="D23" s="1">
        <v>43.34</v>
      </c>
      <c r="E23" s="1">
        <v>46.919998</v>
      </c>
      <c r="F23" s="1">
        <v>46.491570000000003</v>
      </c>
      <c r="H23" s="2">
        <v>44287</v>
      </c>
      <c r="I23" s="1">
        <v>398.39999399999999</v>
      </c>
      <c r="J23" s="1">
        <v>420.72000100000002</v>
      </c>
      <c r="K23" s="1">
        <v>398.17999300000002</v>
      </c>
      <c r="L23" s="1">
        <v>417.29998799999998</v>
      </c>
      <c r="M23" s="1">
        <v>397.952606</v>
      </c>
      <c r="O23" s="4">
        <f t="shared" si="0"/>
        <v>-2.8169039698508036E-2</v>
      </c>
      <c r="P23" s="4">
        <f t="shared" si="1"/>
        <v>5.6359027609022672E-2</v>
      </c>
      <c r="Q23" s="6">
        <f t="shared" si="2"/>
        <v>-3.3119407546887789E-2</v>
      </c>
      <c r="R23" s="6">
        <f t="shared" si="3"/>
        <v>4.2872166966697114E-2</v>
      </c>
      <c r="S23" s="6">
        <f t="shared" si="4"/>
        <v>-1.4199007701882617E-3</v>
      </c>
      <c r="T23" s="6">
        <f t="shared" si="5"/>
        <v>1.8380227004203553E-3</v>
      </c>
    </row>
    <row r="24" spans="1:23" x14ac:dyDescent="0.35">
      <c r="A24" s="2">
        <v>44317</v>
      </c>
      <c r="B24" s="1">
        <v>47.189999</v>
      </c>
      <c r="C24" s="1">
        <v>48.200001</v>
      </c>
      <c r="D24" s="1">
        <v>42.939999</v>
      </c>
      <c r="E24" s="1">
        <v>47.68</v>
      </c>
      <c r="F24" s="1">
        <v>47.244633</v>
      </c>
      <c r="H24" s="2">
        <v>44317</v>
      </c>
      <c r="I24" s="1">
        <v>419.42999300000002</v>
      </c>
      <c r="J24" s="1">
        <v>422.82000699999998</v>
      </c>
      <c r="K24" s="1">
        <v>404</v>
      </c>
      <c r="L24" s="1">
        <v>420.040009</v>
      </c>
      <c r="M24" s="1">
        <v>400.56561299999998</v>
      </c>
      <c r="O24" s="4">
        <f t="shared" si="0"/>
        <v>1.6197839737397413E-2</v>
      </c>
      <c r="P24" s="4">
        <f t="shared" si="1"/>
        <v>6.5661261180431918E-3</v>
      </c>
      <c r="Q24" s="6">
        <f t="shared" si="2"/>
        <v>1.124747188901766E-2</v>
      </c>
      <c r="R24" s="6">
        <f t="shared" si="3"/>
        <v>-6.9207345242823671E-3</v>
      </c>
      <c r="S24" s="6">
        <f t="shared" si="4"/>
        <v>-7.7840767013219933E-5</v>
      </c>
      <c r="T24" s="6">
        <f t="shared" si="5"/>
        <v>4.7896566355593883E-5</v>
      </c>
    </row>
    <row r="25" spans="1:23" x14ac:dyDescent="0.35">
      <c r="A25" s="2">
        <v>44348</v>
      </c>
      <c r="B25" s="1">
        <v>48.130001</v>
      </c>
      <c r="C25" s="1">
        <v>48.540000999999997</v>
      </c>
      <c r="D25" s="1">
        <v>42.580002</v>
      </c>
      <c r="E25" s="1">
        <v>43.259998000000003</v>
      </c>
      <c r="F25" s="1">
        <v>42.864989999999999</v>
      </c>
      <c r="H25" s="2">
        <v>44348</v>
      </c>
      <c r="I25" s="1">
        <v>422.57000699999998</v>
      </c>
      <c r="J25" s="1">
        <v>428.77999899999998</v>
      </c>
      <c r="K25" s="1">
        <v>414.70001200000002</v>
      </c>
      <c r="L25" s="1">
        <v>428.05999800000001</v>
      </c>
      <c r="M25" s="1">
        <v>408.21371499999998</v>
      </c>
      <c r="O25" s="4">
        <f t="shared" si="0"/>
        <v>-9.270138684324214E-2</v>
      </c>
      <c r="P25" s="4">
        <f t="shared" si="1"/>
        <v>1.909325651475724E-2</v>
      </c>
      <c r="Q25" s="6">
        <f t="shared" si="2"/>
        <v>-9.7651754691621892E-2</v>
      </c>
      <c r="R25" s="6">
        <f t="shared" si="3"/>
        <v>5.6063958724316808E-3</v>
      </c>
      <c r="S25" s="6">
        <f t="shared" si="4"/>
        <v>-5.4747439443881998E-4</v>
      </c>
      <c r="T25" s="6">
        <f t="shared" si="5"/>
        <v>3.1431674678418986E-5</v>
      </c>
    </row>
    <row r="26" spans="1:23" x14ac:dyDescent="0.35">
      <c r="A26" s="2">
        <v>44378</v>
      </c>
      <c r="B26" s="1">
        <v>43.5</v>
      </c>
      <c r="C26" s="1">
        <v>44.540000999999997</v>
      </c>
      <c r="D26" s="1">
        <v>37.560001</v>
      </c>
      <c r="E26" s="1">
        <v>39.900002000000001</v>
      </c>
      <c r="F26" s="1">
        <v>39.535674999999998</v>
      </c>
      <c r="H26" s="2">
        <v>44378</v>
      </c>
      <c r="I26" s="1">
        <v>428.86999500000002</v>
      </c>
      <c r="J26" s="1">
        <v>441.79998799999998</v>
      </c>
      <c r="K26" s="1">
        <v>421.97000100000002</v>
      </c>
      <c r="L26" s="1">
        <v>438.51001000000002</v>
      </c>
      <c r="M26" s="1">
        <v>419.547394</v>
      </c>
      <c r="O26" s="4">
        <f t="shared" si="0"/>
        <v>-7.7669795327142244E-2</v>
      </c>
      <c r="P26" s="4">
        <f t="shared" si="1"/>
        <v>2.7764081860894851E-2</v>
      </c>
      <c r="Q26" s="6">
        <f t="shared" si="2"/>
        <v>-8.2620163175521996E-2</v>
      </c>
      <c r="R26" s="6">
        <f t="shared" si="3"/>
        <v>1.4277221218569293E-2</v>
      </c>
      <c r="S26" s="6">
        <f t="shared" si="4"/>
        <v>-1.1795863467712199E-3</v>
      </c>
      <c r="T26" s="6">
        <f t="shared" si="5"/>
        <v>2.0383904572396523E-4</v>
      </c>
    </row>
    <row r="27" spans="1:23" x14ac:dyDescent="0.35">
      <c r="A27" s="2">
        <v>44409</v>
      </c>
      <c r="B27" s="1">
        <v>40.040000999999997</v>
      </c>
      <c r="C27" s="1">
        <v>41.799999</v>
      </c>
      <c r="D27" s="1">
        <v>37.310001</v>
      </c>
      <c r="E27" s="1">
        <v>40.439999</v>
      </c>
      <c r="F27" s="1">
        <v>40.070740000000001</v>
      </c>
      <c r="H27" s="2">
        <v>44409</v>
      </c>
      <c r="I27" s="1">
        <v>440.33999599999999</v>
      </c>
      <c r="J27" s="1">
        <v>453.07000699999998</v>
      </c>
      <c r="K27" s="1">
        <v>436.10000600000001</v>
      </c>
      <c r="L27" s="1">
        <v>451.55999800000001</v>
      </c>
      <c r="M27" s="1">
        <v>432.033051</v>
      </c>
      <c r="O27" s="4">
        <f t="shared" si="0"/>
        <v>1.3533726185274597E-2</v>
      </c>
      <c r="P27" s="4">
        <f t="shared" si="1"/>
        <v>2.9759824941255619E-2</v>
      </c>
      <c r="Q27" s="6">
        <f t="shared" si="2"/>
        <v>8.5833583368948446E-3</v>
      </c>
      <c r="R27" s="6">
        <f t="shared" si="3"/>
        <v>1.6272964298930062E-2</v>
      </c>
      <c r="S27" s="6">
        <f t="shared" si="4"/>
        <v>1.3967668378121352E-4</v>
      </c>
      <c r="T27" s="6">
        <f t="shared" si="5"/>
        <v>2.6480936707425236E-4</v>
      </c>
    </row>
    <row r="28" spans="1:23" x14ac:dyDescent="0.35">
      <c r="A28" s="2">
        <v>44440</v>
      </c>
      <c r="B28" s="1">
        <v>40.57</v>
      </c>
      <c r="C28" s="1">
        <v>45.060001</v>
      </c>
      <c r="D28" s="1">
        <v>38.799999</v>
      </c>
      <c r="E28" s="1">
        <v>42.610000999999997</v>
      </c>
      <c r="F28" s="1">
        <v>42.220928000000001</v>
      </c>
      <c r="H28" s="2">
        <v>44440</v>
      </c>
      <c r="I28" s="1">
        <v>452.55999800000001</v>
      </c>
      <c r="J28" s="1">
        <v>454.04998799999998</v>
      </c>
      <c r="K28" s="1">
        <v>428.77999899999998</v>
      </c>
      <c r="L28" s="1">
        <v>429.14001500000001</v>
      </c>
      <c r="M28" s="1">
        <v>410.58261099999999</v>
      </c>
      <c r="O28" s="4">
        <f t="shared" si="0"/>
        <v>5.3659802639032916E-2</v>
      </c>
      <c r="P28" s="4">
        <f t="shared" si="1"/>
        <v>-4.9649997726678552E-2</v>
      </c>
      <c r="Q28" s="6">
        <f t="shared" si="2"/>
        <v>4.8709434790653164E-2</v>
      </c>
      <c r="R28" s="6">
        <f t="shared" si="3"/>
        <v>-6.3136858369004109E-2</v>
      </c>
      <c r="S28" s="6">
        <f t="shared" si="4"/>
        <v>-3.0753606856117103E-3</v>
      </c>
      <c r="T28" s="6">
        <f t="shared" si="5"/>
        <v>3.9862628847076838E-3</v>
      </c>
    </row>
    <row r="29" spans="1:23" x14ac:dyDescent="0.35">
      <c r="A29" s="2">
        <v>44470</v>
      </c>
      <c r="B29" s="1">
        <v>43.950001</v>
      </c>
      <c r="C29" s="1">
        <v>46</v>
      </c>
      <c r="D29" s="1">
        <v>38.810001</v>
      </c>
      <c r="E29" s="1">
        <v>39.130001</v>
      </c>
      <c r="F29" s="1">
        <v>38.772705000000002</v>
      </c>
      <c r="H29" s="2">
        <v>44470</v>
      </c>
      <c r="I29" s="1">
        <v>430.98001099999999</v>
      </c>
      <c r="J29" s="1">
        <v>459.55999800000001</v>
      </c>
      <c r="K29" s="1">
        <v>426.35998499999999</v>
      </c>
      <c r="L29" s="1">
        <v>459.25</v>
      </c>
      <c r="M29" s="1">
        <v>440.798157</v>
      </c>
      <c r="O29" s="4">
        <f t="shared" si="0"/>
        <v>-8.1670942903007693E-2</v>
      </c>
      <c r="P29" s="4">
        <f t="shared" si="1"/>
        <v>7.3591879418390738E-2</v>
      </c>
      <c r="Q29" s="6">
        <f t="shared" si="2"/>
        <v>-8.6621310751387445E-2</v>
      </c>
      <c r="R29" s="6">
        <f t="shared" si="3"/>
        <v>6.0105018776065181E-2</v>
      </c>
      <c r="S29" s="6">
        <f t="shared" si="4"/>
        <v>-5.2063755091195192E-3</v>
      </c>
      <c r="T29" s="6">
        <f t="shared" si="5"/>
        <v>3.6126132820711479E-3</v>
      </c>
    </row>
    <row r="30" spans="1:23" x14ac:dyDescent="0.35">
      <c r="A30" s="2">
        <v>44501</v>
      </c>
      <c r="B30" s="1">
        <v>39.150002000000001</v>
      </c>
      <c r="C30" s="1">
        <v>45.52</v>
      </c>
      <c r="D30" s="1">
        <v>34.599997999999999</v>
      </c>
      <c r="E30" s="1">
        <v>36.200001</v>
      </c>
      <c r="F30" s="1">
        <v>35.869456999999997</v>
      </c>
      <c r="H30" s="2">
        <v>44501</v>
      </c>
      <c r="I30" s="1">
        <v>460.29998799999998</v>
      </c>
      <c r="J30" s="1">
        <v>473.540009</v>
      </c>
      <c r="K30" s="1">
        <v>455.29998799999998</v>
      </c>
      <c r="L30" s="1">
        <v>455.55999800000001</v>
      </c>
      <c r="M30" s="1">
        <v>437.25640900000002</v>
      </c>
      <c r="O30" s="4">
        <f t="shared" si="0"/>
        <v>-7.4878654971325953E-2</v>
      </c>
      <c r="P30" s="4">
        <f t="shared" si="1"/>
        <v>-8.0348521057904687E-3</v>
      </c>
      <c r="Q30" s="6">
        <f t="shared" si="2"/>
        <v>-7.9829022819705706E-2</v>
      </c>
      <c r="R30" s="6">
        <f t="shared" si="3"/>
        <v>-2.1521712748116026E-2</v>
      </c>
      <c r="S30" s="6">
        <f t="shared" si="4"/>
        <v>1.7180572980885053E-3</v>
      </c>
      <c r="T30" s="6">
        <f t="shared" si="5"/>
        <v>4.6318411961241985E-4</v>
      </c>
    </row>
    <row r="31" spans="1:23" x14ac:dyDescent="0.35">
      <c r="A31" s="2">
        <v>44531</v>
      </c>
      <c r="B31" s="1">
        <v>36.869999</v>
      </c>
      <c r="C31" s="1">
        <v>39.889999000000003</v>
      </c>
      <c r="D31" s="1">
        <v>33.400002000000001</v>
      </c>
      <c r="E31" s="1">
        <v>39.080002</v>
      </c>
      <c r="F31" s="1">
        <v>38.72316</v>
      </c>
      <c r="H31" s="2">
        <v>44531</v>
      </c>
      <c r="I31" s="1">
        <v>461.64001500000001</v>
      </c>
      <c r="J31" s="1">
        <v>479</v>
      </c>
      <c r="K31" s="1">
        <v>448.92001299999998</v>
      </c>
      <c r="L31" s="1">
        <v>474.959991</v>
      </c>
      <c r="M31" s="1">
        <v>455.876892</v>
      </c>
      <c r="O31" s="4">
        <f t="shared" si="0"/>
        <v>7.9558020630198012E-2</v>
      </c>
      <c r="P31" s="4">
        <f t="shared" si="1"/>
        <v>4.2584814348598732E-2</v>
      </c>
      <c r="Q31" s="6">
        <f t="shared" si="2"/>
        <v>7.4607652781818259E-2</v>
      </c>
      <c r="R31" s="6">
        <f t="shared" si="3"/>
        <v>2.9097953706273175E-2</v>
      </c>
      <c r="S31" s="6">
        <f t="shared" si="4"/>
        <v>2.1709300267790509E-3</v>
      </c>
      <c r="T31" s="6">
        <f t="shared" si="5"/>
        <v>8.4669090989241682E-4</v>
      </c>
    </row>
    <row r="32" spans="1:23" x14ac:dyDescent="0.35">
      <c r="A32" s="2">
        <v>44562</v>
      </c>
      <c r="B32" s="1">
        <v>39.790000999999997</v>
      </c>
      <c r="C32" s="1">
        <v>42.540000999999997</v>
      </c>
      <c r="D32" s="1">
        <v>35.880001</v>
      </c>
      <c r="E32" s="1">
        <v>39.689999</v>
      </c>
      <c r="F32" s="1">
        <v>39.327587000000001</v>
      </c>
      <c r="H32" s="2">
        <v>44562</v>
      </c>
      <c r="I32" s="1">
        <v>476.29998799999998</v>
      </c>
      <c r="J32" s="1">
        <v>479.98001099999999</v>
      </c>
      <c r="K32" s="1">
        <v>420.76001000000002</v>
      </c>
      <c r="L32" s="1">
        <v>449.91000400000001</v>
      </c>
      <c r="M32" s="1">
        <v>433.35055499999999</v>
      </c>
      <c r="O32" s="4">
        <f t="shared" si="0"/>
        <v>1.5608927577191567E-2</v>
      </c>
      <c r="P32" s="4">
        <f t="shared" si="1"/>
        <v>-4.9413202106326604E-2</v>
      </c>
      <c r="Q32" s="6">
        <f t="shared" si="2"/>
        <v>1.0658559728811814E-2</v>
      </c>
      <c r="R32" s="6">
        <f t="shared" si="3"/>
        <v>-6.2900062748652161E-2</v>
      </c>
      <c r="S32" s="6">
        <f t="shared" si="4"/>
        <v>-6.7042407575252012E-4</v>
      </c>
      <c r="T32" s="6">
        <f t="shared" si="5"/>
        <v>3.9564178937843792E-3</v>
      </c>
    </row>
    <row r="33" spans="1:20" x14ac:dyDescent="0.35">
      <c r="A33" s="2">
        <v>44593</v>
      </c>
      <c r="B33" s="1">
        <v>39.799999</v>
      </c>
      <c r="C33" s="1">
        <v>45.139999000000003</v>
      </c>
      <c r="D33" s="1">
        <v>37.470001000000003</v>
      </c>
      <c r="E33" s="1">
        <v>39.919998</v>
      </c>
      <c r="F33" s="1">
        <v>39.555489000000001</v>
      </c>
      <c r="H33" s="2">
        <v>44593</v>
      </c>
      <c r="I33" s="1">
        <v>450.67999300000002</v>
      </c>
      <c r="J33" s="1">
        <v>458.11999500000002</v>
      </c>
      <c r="K33" s="1">
        <v>410.64001500000001</v>
      </c>
      <c r="L33" s="1">
        <v>436.63000499999998</v>
      </c>
      <c r="M33" s="1">
        <v>420.55929600000002</v>
      </c>
      <c r="O33" s="4">
        <f t="shared" si="0"/>
        <v>5.7949652492028658E-3</v>
      </c>
      <c r="P33" s="4">
        <f t="shared" si="1"/>
        <v>-2.9517116921657038E-2</v>
      </c>
      <c r="Q33" s="6">
        <f t="shared" si="2"/>
        <v>8.4459740082311243E-4</v>
      </c>
      <c r="R33" s="6">
        <f t="shared" si="3"/>
        <v>-4.3003977563982596E-2</v>
      </c>
      <c r="S33" s="6">
        <f t="shared" si="4"/>
        <v>-3.6321047675595141E-5</v>
      </c>
      <c r="T33" s="6">
        <f t="shared" si="5"/>
        <v>1.8493420863235186E-3</v>
      </c>
    </row>
    <row r="34" spans="1:20" x14ac:dyDescent="0.35">
      <c r="A34" s="2">
        <v>44621</v>
      </c>
      <c r="B34" s="1">
        <v>39.5</v>
      </c>
      <c r="C34" s="1">
        <v>40.259998000000003</v>
      </c>
      <c r="D34" s="1">
        <v>29.75</v>
      </c>
      <c r="E34" s="1">
        <v>39.57</v>
      </c>
      <c r="F34" s="1">
        <v>39.208686999999998</v>
      </c>
      <c r="H34" s="2">
        <v>44621</v>
      </c>
      <c r="I34" s="1">
        <v>435.040009</v>
      </c>
      <c r="J34" s="1">
        <v>462.07000699999998</v>
      </c>
      <c r="K34" s="1">
        <v>415.11999500000002</v>
      </c>
      <c r="L34" s="1">
        <v>451.64001500000001</v>
      </c>
      <c r="M34" s="1">
        <v>435.016907</v>
      </c>
      <c r="O34" s="4">
        <f t="shared" si="0"/>
        <v>-8.7674810441605855E-3</v>
      </c>
      <c r="P34" s="4">
        <f t="shared" si="1"/>
        <v>3.437710481615408E-2</v>
      </c>
      <c r="Q34" s="6">
        <f t="shared" si="2"/>
        <v>-1.3717848892540338E-2</v>
      </c>
      <c r="R34" s="6">
        <f t="shared" si="3"/>
        <v>2.0890244173828523E-2</v>
      </c>
      <c r="S34" s="6">
        <f t="shared" si="4"/>
        <v>-2.8656921290485084E-4</v>
      </c>
      <c r="T34" s="6">
        <f t="shared" si="5"/>
        <v>4.3640230164217658E-4</v>
      </c>
    </row>
    <row r="35" spans="1:20" x14ac:dyDescent="0.35">
      <c r="A35" s="2">
        <v>44652</v>
      </c>
      <c r="B35" s="1">
        <v>39.669998</v>
      </c>
      <c r="C35" s="1">
        <v>46.27</v>
      </c>
      <c r="D35" s="1">
        <v>36.169998</v>
      </c>
      <c r="E35" s="1">
        <v>43.029998999999997</v>
      </c>
      <c r="F35" s="1">
        <v>42.637089000000003</v>
      </c>
      <c r="H35" s="2">
        <v>44652</v>
      </c>
      <c r="I35" s="1">
        <v>453.30999800000001</v>
      </c>
      <c r="J35" s="1">
        <v>457.82998700000002</v>
      </c>
      <c r="K35" s="1">
        <v>411.209991</v>
      </c>
      <c r="L35" s="1">
        <v>412</v>
      </c>
      <c r="M35" s="1">
        <v>398.06869499999999</v>
      </c>
      <c r="O35" s="4">
        <f t="shared" si="0"/>
        <v>8.7439857396908183E-2</v>
      </c>
      <c r="P35" s="4">
        <f t="shared" si="1"/>
        <v>-8.4935117245914293E-2</v>
      </c>
      <c r="Q35" s="6">
        <f t="shared" si="2"/>
        <v>8.248948954852843E-2</v>
      </c>
      <c r="R35" s="6">
        <f t="shared" si="3"/>
        <v>-9.842197788823985E-2</v>
      </c>
      <c r="S35" s="6">
        <f t="shared" si="4"/>
        <v>-8.1187787163574578E-3</v>
      </c>
      <c r="T35" s="6">
        <f t="shared" si="5"/>
        <v>9.6868857314331737E-3</v>
      </c>
    </row>
    <row r="36" spans="1:20" x14ac:dyDescent="0.35">
      <c r="A36" s="2">
        <v>44682</v>
      </c>
      <c r="B36" s="1">
        <v>42.950001</v>
      </c>
      <c r="C36" s="1">
        <v>43.970001000000003</v>
      </c>
      <c r="D36" s="1">
        <v>35.700001</v>
      </c>
      <c r="E36" s="1">
        <v>41.689999</v>
      </c>
      <c r="F36" s="1">
        <v>41.309325999999999</v>
      </c>
      <c r="H36" s="2">
        <v>44682</v>
      </c>
      <c r="I36" s="1">
        <v>412.07000699999998</v>
      </c>
      <c r="J36" s="1">
        <v>429.66000400000001</v>
      </c>
      <c r="K36" s="1">
        <v>380.540009</v>
      </c>
      <c r="L36" s="1">
        <v>412.92999300000002</v>
      </c>
      <c r="M36" s="1">
        <v>398.96722399999999</v>
      </c>
      <c r="O36" s="4">
        <f t="shared" si="0"/>
        <v>-3.1141033103831317E-2</v>
      </c>
      <c r="P36" s="4">
        <f t="shared" si="1"/>
        <v>2.2572209552926825E-3</v>
      </c>
      <c r="Q36" s="6">
        <f t="shared" si="2"/>
        <v>-3.609140095221107E-2</v>
      </c>
      <c r="R36" s="6">
        <f t="shared" si="3"/>
        <v>-1.1229639687032876E-2</v>
      </c>
      <c r="S36" s="6">
        <f t="shared" si="4"/>
        <v>4.0529342849356559E-4</v>
      </c>
      <c r="T36" s="6">
        <f t="shared" si="5"/>
        <v>1.2610480750058383E-4</v>
      </c>
    </row>
    <row r="37" spans="1:20" x14ac:dyDescent="0.35">
      <c r="A37" s="2">
        <v>44713</v>
      </c>
      <c r="B37" s="1">
        <v>42.130001</v>
      </c>
      <c r="C37" s="1">
        <v>42.299999</v>
      </c>
      <c r="D37" s="1">
        <v>28.1</v>
      </c>
      <c r="E37" s="1">
        <v>28.969999000000001</v>
      </c>
      <c r="F37" s="1">
        <v>28.705473000000001</v>
      </c>
      <c r="H37" s="2">
        <v>44713</v>
      </c>
      <c r="I37" s="1">
        <v>415.17001299999998</v>
      </c>
      <c r="J37" s="1">
        <v>417.44000199999999</v>
      </c>
      <c r="K37" s="1">
        <v>362.17001299999998</v>
      </c>
      <c r="L37" s="1">
        <v>377.25</v>
      </c>
      <c r="M37" s="1">
        <v>364.49371300000001</v>
      </c>
      <c r="O37" s="4">
        <f t="shared" si="0"/>
        <v>-0.30510914169841452</v>
      </c>
      <c r="P37" s="4">
        <f t="shared" si="1"/>
        <v>-8.6406874866492678E-2</v>
      </c>
      <c r="Q37" s="6">
        <f t="shared" si="2"/>
        <v>-0.31005950954679429</v>
      </c>
      <c r="R37" s="6">
        <f t="shared" si="3"/>
        <v>-9.9893735508818235E-2</v>
      </c>
      <c r="S37" s="6">
        <f t="shared" si="4"/>
        <v>3.097300263866137E-2</v>
      </c>
      <c r="T37" s="6">
        <f t="shared" si="5"/>
        <v>9.9787583939057335E-3</v>
      </c>
    </row>
    <row r="38" spans="1:20" x14ac:dyDescent="0.35">
      <c r="A38" s="2">
        <v>44743</v>
      </c>
      <c r="B38" s="1">
        <v>29.23</v>
      </c>
      <c r="C38" s="1">
        <v>33.080002</v>
      </c>
      <c r="D38" s="1">
        <v>28.139999</v>
      </c>
      <c r="E38" s="1">
        <v>31.799999</v>
      </c>
      <c r="F38" s="1">
        <v>31.509632</v>
      </c>
      <c r="H38" s="2">
        <v>44743</v>
      </c>
      <c r="I38" s="1">
        <v>376.55999800000001</v>
      </c>
      <c r="J38" s="1">
        <v>413.02999899999998</v>
      </c>
      <c r="K38" s="1">
        <v>371.040009</v>
      </c>
      <c r="L38" s="1">
        <v>411.98998999999998</v>
      </c>
      <c r="M38" s="1">
        <v>399.77853399999998</v>
      </c>
      <c r="O38" s="4">
        <f t="shared" si="0"/>
        <v>9.7687259847625496E-2</v>
      </c>
      <c r="P38" s="4">
        <f t="shared" si="1"/>
        <v>9.6805019514835777E-2</v>
      </c>
      <c r="Q38" s="6">
        <f t="shared" si="2"/>
        <v>9.2736891999245744E-2</v>
      </c>
      <c r="R38" s="6">
        <f t="shared" si="3"/>
        <v>8.331815887251022E-2</v>
      </c>
      <c r="S38" s="6">
        <f t="shared" si="4"/>
        <v>7.7266671009359788E-3</v>
      </c>
      <c r="T38" s="6">
        <f t="shared" si="5"/>
        <v>6.9419155979048531E-3</v>
      </c>
    </row>
    <row r="39" spans="1:20" x14ac:dyDescent="0.35">
      <c r="A39" s="2">
        <v>44774</v>
      </c>
      <c r="B39" s="1">
        <v>31.780000999999999</v>
      </c>
      <c r="C39" s="1">
        <v>35.790000999999997</v>
      </c>
      <c r="D39" s="1">
        <v>31.059999000000001</v>
      </c>
      <c r="E39" s="1">
        <v>31.07</v>
      </c>
      <c r="F39" s="1">
        <v>30.786299</v>
      </c>
      <c r="H39" s="2">
        <v>44774</v>
      </c>
      <c r="I39" s="1">
        <v>409.14999399999999</v>
      </c>
      <c r="J39" s="1">
        <v>431.73001099999999</v>
      </c>
      <c r="K39" s="1">
        <v>395.040009</v>
      </c>
      <c r="L39" s="1">
        <v>395.17999300000002</v>
      </c>
      <c r="M39" s="1">
        <v>383.46676600000001</v>
      </c>
      <c r="O39" s="4">
        <f t="shared" si="0"/>
        <v>-2.2955932966782999E-2</v>
      </c>
      <c r="P39" s="4">
        <f t="shared" si="1"/>
        <v>-4.0802010645223818E-2</v>
      </c>
      <c r="Q39" s="6">
        <f t="shared" si="2"/>
        <v>-2.7906300815162752E-2</v>
      </c>
      <c r="R39" s="6">
        <f t="shared" si="3"/>
        <v>-5.4288871287549376E-2</v>
      </c>
      <c r="S39" s="6">
        <f t="shared" si="4"/>
        <v>1.5150015730660048E-3</v>
      </c>
      <c r="T39" s="6">
        <f t="shared" si="5"/>
        <v>2.9472815456761032E-3</v>
      </c>
    </row>
    <row r="40" spans="1:20" x14ac:dyDescent="0.35">
      <c r="A40" s="2">
        <v>44805</v>
      </c>
      <c r="B40" s="1">
        <v>30.65</v>
      </c>
      <c r="C40" s="1">
        <v>33.740001999999997</v>
      </c>
      <c r="D40" s="1">
        <v>27.799999</v>
      </c>
      <c r="E40" s="1">
        <v>28.059999000000001</v>
      </c>
      <c r="F40" s="1">
        <v>27.803782000000002</v>
      </c>
      <c r="H40" s="2">
        <v>44805</v>
      </c>
      <c r="I40" s="1">
        <v>392.89001500000001</v>
      </c>
      <c r="J40" s="1">
        <v>411.73001099999999</v>
      </c>
      <c r="K40" s="1">
        <v>357.040009</v>
      </c>
      <c r="L40" s="1">
        <v>357.17999300000002</v>
      </c>
      <c r="M40" s="1">
        <v>346.59307899999999</v>
      </c>
      <c r="O40" s="4">
        <f t="shared" si="0"/>
        <v>-9.6878062543341081E-2</v>
      </c>
      <c r="P40" s="4">
        <f t="shared" si="1"/>
        <v>-9.6158755515204253E-2</v>
      </c>
      <c r="Q40" s="6">
        <f t="shared" si="2"/>
        <v>-0.10182843039172083</v>
      </c>
      <c r="R40" s="6">
        <f t="shared" si="3"/>
        <v>-0.10964561615752981</v>
      </c>
      <c r="S40" s="6">
        <f t="shared" si="4"/>
        <v>1.1165040992654366E-2</v>
      </c>
      <c r="T40" s="6">
        <f t="shared" si="5"/>
        <v>1.2022161142564361E-2</v>
      </c>
    </row>
    <row r="41" spans="1:20" x14ac:dyDescent="0.35">
      <c r="A41" s="2">
        <v>44835</v>
      </c>
      <c r="B41" s="1">
        <v>27.98</v>
      </c>
      <c r="C41" s="1">
        <v>35.080002</v>
      </c>
      <c r="D41" s="1">
        <v>27.200001</v>
      </c>
      <c r="E41" s="1">
        <v>33.93</v>
      </c>
      <c r="F41" s="1">
        <v>33.620185999999997</v>
      </c>
      <c r="H41" s="2">
        <v>44835</v>
      </c>
      <c r="I41" s="1">
        <v>361.07998700000002</v>
      </c>
      <c r="J41" s="1">
        <v>389.51998900000001</v>
      </c>
      <c r="K41" s="1">
        <v>348.10998499999999</v>
      </c>
      <c r="L41" s="1">
        <v>386.209991</v>
      </c>
      <c r="M41" s="1">
        <v>376.30209400000001</v>
      </c>
      <c r="O41" s="4">
        <f t="shared" si="0"/>
        <v>0.20919470595762824</v>
      </c>
      <c r="P41" s="4">
        <f t="shared" si="1"/>
        <v>8.5717277118508184E-2</v>
      </c>
      <c r="Q41" s="6">
        <f t="shared" si="2"/>
        <v>0.20424433810924847</v>
      </c>
      <c r="R41" s="6">
        <f t="shared" si="3"/>
        <v>7.2230416476182627E-2</v>
      </c>
      <c r="S41" s="6">
        <f t="shared" si="4"/>
        <v>1.4752653604533275E-2</v>
      </c>
      <c r="T41" s="6">
        <f t="shared" si="5"/>
        <v>5.2172330643227944E-3</v>
      </c>
    </row>
    <row r="42" spans="1:20" x14ac:dyDescent="0.35">
      <c r="A42" s="2">
        <v>44866</v>
      </c>
      <c r="B42" s="1">
        <v>34.330002</v>
      </c>
      <c r="C42" s="1">
        <v>36</v>
      </c>
      <c r="D42" s="1">
        <v>30.98</v>
      </c>
      <c r="E42" s="1">
        <v>35.369999</v>
      </c>
      <c r="F42" s="1">
        <v>35.047035000000001</v>
      </c>
      <c r="H42" s="2">
        <v>44866</v>
      </c>
      <c r="I42" s="1">
        <v>390.14001500000001</v>
      </c>
      <c r="J42" s="1">
        <v>407.67999300000002</v>
      </c>
      <c r="K42" s="1">
        <v>368.790009</v>
      </c>
      <c r="L42" s="1">
        <v>407.67999300000002</v>
      </c>
      <c r="M42" s="1">
        <v>397.22134399999999</v>
      </c>
      <c r="O42" s="4">
        <f t="shared" si="0"/>
        <v>4.2440247058716629E-2</v>
      </c>
      <c r="P42" s="4">
        <f t="shared" si="1"/>
        <v>5.5591638562606516E-2</v>
      </c>
      <c r="Q42" s="6">
        <f t="shared" si="2"/>
        <v>3.7489879210336877E-2</v>
      </c>
      <c r="R42" s="6">
        <f t="shared" si="3"/>
        <v>4.2104777920280959E-2</v>
      </c>
      <c r="S42" s="6">
        <f t="shared" si="4"/>
        <v>1.5785030384093922E-3</v>
      </c>
      <c r="T42" s="6">
        <f t="shared" si="5"/>
        <v>1.772812323716179E-3</v>
      </c>
    </row>
    <row r="43" spans="1:20" x14ac:dyDescent="0.35">
      <c r="A43" s="2">
        <v>44896</v>
      </c>
      <c r="B43" s="1">
        <v>35.450001</v>
      </c>
      <c r="C43" s="1">
        <v>36.880001</v>
      </c>
      <c r="D43" s="1">
        <v>31.82</v>
      </c>
      <c r="E43" s="1">
        <v>32.860000999999997</v>
      </c>
      <c r="F43" s="1">
        <v>32.559958999999999</v>
      </c>
      <c r="H43" s="2">
        <v>44896</v>
      </c>
      <c r="I43" s="1">
        <v>408.76998900000001</v>
      </c>
      <c r="J43" s="1">
        <v>410.48998999999998</v>
      </c>
      <c r="K43" s="1">
        <v>374.76998900000001</v>
      </c>
      <c r="L43" s="1">
        <v>382.42999300000002</v>
      </c>
      <c r="M43" s="1">
        <v>372.61908</v>
      </c>
      <c r="O43" s="4">
        <f t="shared" si="0"/>
        <v>-7.0963948876131777E-2</v>
      </c>
      <c r="P43" s="4">
        <f t="shared" si="1"/>
        <v>-6.1935906445148126E-2</v>
      </c>
      <c r="Q43" s="6">
        <f t="shared" si="2"/>
        <v>-7.591431672451153E-2</v>
      </c>
      <c r="R43" s="6">
        <f t="shared" si="3"/>
        <v>-7.5422767087473683E-2</v>
      </c>
      <c r="S43" s="6">
        <f t="shared" si="4"/>
        <v>5.7256678289175408E-3</v>
      </c>
      <c r="T43" s="6">
        <f t="shared" si="5"/>
        <v>5.6885937951313033E-3</v>
      </c>
    </row>
    <row r="44" spans="1:20" x14ac:dyDescent="0.35">
      <c r="A44" s="2">
        <v>44927</v>
      </c>
      <c r="B44" s="1">
        <v>33.25</v>
      </c>
      <c r="C44" s="1">
        <v>39.619999</v>
      </c>
      <c r="D44" s="1">
        <v>32.340000000000003</v>
      </c>
      <c r="E44" s="1">
        <v>39.099997999999999</v>
      </c>
      <c r="F44" s="1">
        <v>38.742972999999999</v>
      </c>
      <c r="H44" s="2">
        <v>44927</v>
      </c>
      <c r="I44" s="1">
        <v>384.36999500000002</v>
      </c>
      <c r="J44" s="1">
        <v>408.16000400000001</v>
      </c>
      <c r="K44" s="1">
        <v>377.82998700000002</v>
      </c>
      <c r="L44" s="1">
        <v>406.48001099999999</v>
      </c>
      <c r="M44" s="1">
        <v>397.870789</v>
      </c>
      <c r="O44" s="4">
        <f t="shared" si="0"/>
        <v>0.1898962464909737</v>
      </c>
      <c r="P44" s="4">
        <f t="shared" si="1"/>
        <v>6.7768158839316639E-2</v>
      </c>
      <c r="Q44" s="6">
        <f t="shared" si="2"/>
        <v>0.18494587864259393</v>
      </c>
      <c r="R44" s="6">
        <f t="shared" si="3"/>
        <v>5.4281298196991082E-2</v>
      </c>
      <c r="S44" s="6">
        <f t="shared" si="4"/>
        <v>1.0039102388903166E-2</v>
      </c>
      <c r="T44" s="6">
        <f t="shared" si="5"/>
        <v>2.9464593339506673E-3</v>
      </c>
    </row>
    <row r="45" spans="1:20" x14ac:dyDescent="0.35">
      <c r="A45" s="2">
        <v>44958</v>
      </c>
      <c r="B45" s="1">
        <v>38.840000000000003</v>
      </c>
      <c r="C45" s="1">
        <v>40.340000000000003</v>
      </c>
      <c r="D45" s="1">
        <v>36.659999999999997</v>
      </c>
      <c r="E45" s="1">
        <v>38.340000000000003</v>
      </c>
      <c r="F45" s="1">
        <v>37.989918000000003</v>
      </c>
      <c r="H45" s="2">
        <v>44958</v>
      </c>
      <c r="I45" s="1">
        <v>405.209991</v>
      </c>
      <c r="J45" s="1">
        <v>418.30999800000001</v>
      </c>
      <c r="K45" s="1">
        <v>393.64001500000001</v>
      </c>
      <c r="L45" s="1">
        <v>396.26001000000002</v>
      </c>
      <c r="M45" s="1">
        <v>387.86724900000002</v>
      </c>
      <c r="O45" s="4">
        <f t="shared" si="0"/>
        <v>-1.9437202199221959E-2</v>
      </c>
      <c r="P45" s="4">
        <f t="shared" si="1"/>
        <v>-2.5142685204768811E-2</v>
      </c>
      <c r="Q45" s="6">
        <f t="shared" si="2"/>
        <v>-2.4387570047601712E-2</v>
      </c>
      <c r="R45" s="6">
        <f t="shared" si="3"/>
        <v>-3.8629545847094368E-2</v>
      </c>
      <c r="S45" s="6">
        <f t="shared" si="4"/>
        <v>9.4208075525305571E-4</v>
      </c>
      <c r="T45" s="6">
        <f t="shared" si="5"/>
        <v>1.4922418123527658E-3</v>
      </c>
    </row>
    <row r="46" spans="1:20" x14ac:dyDescent="0.35">
      <c r="A46" s="2">
        <v>44986</v>
      </c>
      <c r="B46" s="1">
        <v>38.340000000000003</v>
      </c>
      <c r="C46" s="1">
        <v>40.299999</v>
      </c>
      <c r="D46" s="1">
        <v>31.040001</v>
      </c>
      <c r="E46" s="1">
        <v>34.919998</v>
      </c>
      <c r="F46" s="1">
        <v>34.601143</v>
      </c>
      <c r="H46" s="2">
        <v>44986</v>
      </c>
      <c r="I46" s="1">
        <v>395.41000400000001</v>
      </c>
      <c r="J46" s="1">
        <v>409.70001200000002</v>
      </c>
      <c r="K46" s="1">
        <v>380.64999399999999</v>
      </c>
      <c r="L46" s="1">
        <v>409.39001500000001</v>
      </c>
      <c r="M46" s="1">
        <v>400.71914700000002</v>
      </c>
      <c r="O46" s="4">
        <f t="shared" si="0"/>
        <v>-8.9201956161105711E-2</v>
      </c>
      <c r="P46" s="4">
        <f t="shared" si="1"/>
        <v>3.3134785247104004E-2</v>
      </c>
      <c r="Q46" s="6">
        <f t="shared" si="2"/>
        <v>-9.4152324009485464E-2</v>
      </c>
      <c r="R46" s="6">
        <f t="shared" si="3"/>
        <v>1.9647924604778447E-2</v>
      </c>
      <c r="S46" s="6">
        <f t="shared" si="4"/>
        <v>-1.8498977635030419E-3</v>
      </c>
      <c r="T46" s="6">
        <f t="shared" si="5"/>
        <v>3.8604094127505826E-4</v>
      </c>
    </row>
    <row r="47" spans="1:20" x14ac:dyDescent="0.35">
      <c r="A47" s="2">
        <v>45017</v>
      </c>
      <c r="B47" s="1">
        <v>34.479999999999997</v>
      </c>
      <c r="C47" s="1">
        <v>36.189999</v>
      </c>
      <c r="D47" s="1">
        <v>32.439999</v>
      </c>
      <c r="E47" s="1">
        <v>34.310001</v>
      </c>
      <c r="F47" s="1">
        <v>33.996715999999999</v>
      </c>
      <c r="H47" s="2">
        <v>45017</v>
      </c>
      <c r="I47" s="1">
        <v>408.85000600000001</v>
      </c>
      <c r="J47" s="1">
        <v>415.94000199999999</v>
      </c>
      <c r="K47" s="1">
        <v>403.77999899999998</v>
      </c>
      <c r="L47" s="1">
        <v>415.92999300000002</v>
      </c>
      <c r="M47" s="1">
        <v>408.67443800000001</v>
      </c>
      <c r="O47" s="4">
        <f t="shared" si="0"/>
        <v>-1.7468411375890169E-2</v>
      </c>
      <c r="P47" s="4">
        <f t="shared" si="1"/>
        <v>1.9852535272041782E-2</v>
      </c>
      <c r="Q47" s="6">
        <f t="shared" si="2"/>
        <v>-2.2418779224269922E-2</v>
      </c>
      <c r="R47" s="6">
        <f t="shared" si="3"/>
        <v>6.3656746297162236E-3</v>
      </c>
      <c r="S47" s="6">
        <f t="shared" si="4"/>
        <v>-1.4271065413714421E-4</v>
      </c>
      <c r="T47" s="6">
        <f t="shared" si="5"/>
        <v>4.0521813491412782E-5</v>
      </c>
    </row>
    <row r="48" spans="1:20" x14ac:dyDescent="0.35">
      <c r="A48" s="2">
        <v>45047</v>
      </c>
      <c r="B48" s="1">
        <v>34.43</v>
      </c>
      <c r="C48" s="1">
        <v>36.93</v>
      </c>
      <c r="D48" s="1">
        <v>32.68</v>
      </c>
      <c r="E48" s="1">
        <v>36.330002</v>
      </c>
      <c r="F48" s="1">
        <v>35.998272</v>
      </c>
      <c r="H48" s="2">
        <v>45047</v>
      </c>
      <c r="I48" s="1">
        <v>415.47000100000002</v>
      </c>
      <c r="J48" s="1">
        <v>422.57998700000002</v>
      </c>
      <c r="K48" s="1">
        <v>403.73998999999998</v>
      </c>
      <c r="L48" s="1">
        <v>417.85000600000001</v>
      </c>
      <c r="M48" s="1">
        <v>410.56094400000001</v>
      </c>
      <c r="O48" s="4">
        <f t="shared" si="0"/>
        <v>5.8874980748140571E-2</v>
      </c>
      <c r="P48" s="4">
        <f t="shared" si="1"/>
        <v>4.6161585472102029E-3</v>
      </c>
      <c r="Q48" s="6">
        <f t="shared" si="2"/>
        <v>5.3924612899760818E-2</v>
      </c>
      <c r="R48" s="6">
        <f t="shared" si="3"/>
        <v>-8.870702095115356E-3</v>
      </c>
      <c r="S48" s="6">
        <f t="shared" si="4"/>
        <v>-4.7834917662819285E-4</v>
      </c>
      <c r="T48" s="6">
        <f t="shared" si="5"/>
        <v>7.8689355660283971E-5</v>
      </c>
    </row>
    <row r="49" spans="1:20" x14ac:dyDescent="0.35">
      <c r="A49" s="2">
        <v>45078</v>
      </c>
      <c r="B49" s="1">
        <v>36.419998</v>
      </c>
      <c r="C49" s="1">
        <v>47.73</v>
      </c>
      <c r="D49" s="1">
        <v>36</v>
      </c>
      <c r="E49" s="1">
        <v>47.540000999999997</v>
      </c>
      <c r="F49" s="1">
        <v>47.105910999999999</v>
      </c>
      <c r="H49" s="2">
        <v>45078</v>
      </c>
      <c r="I49" s="1">
        <v>418.08999599999999</v>
      </c>
      <c r="J49" s="1">
        <v>444.29998799999998</v>
      </c>
      <c r="K49" s="1">
        <v>416.790009</v>
      </c>
      <c r="L49" s="1">
        <v>443.27999899999998</v>
      </c>
      <c r="M49" s="1">
        <v>435.54733299999998</v>
      </c>
      <c r="O49" s="4">
        <f t="shared" si="0"/>
        <v>0.3085603386740341</v>
      </c>
      <c r="P49" s="4">
        <f t="shared" si="1"/>
        <v>6.0859147381539414E-2</v>
      </c>
      <c r="Q49" s="6">
        <f t="shared" si="2"/>
        <v>0.30360997082565433</v>
      </c>
      <c r="R49" s="6">
        <f t="shared" si="3"/>
        <v>4.7372286739213856E-2</v>
      </c>
      <c r="S49" s="6">
        <f t="shared" si="4"/>
        <v>1.438269859483725E-2</v>
      </c>
      <c r="T49" s="6">
        <f t="shared" si="5"/>
        <v>2.244133550902297E-3</v>
      </c>
    </row>
    <row r="50" spans="1:20" x14ac:dyDescent="0.35">
      <c r="A50" s="2">
        <v>45108</v>
      </c>
      <c r="B50" s="1">
        <v>47.439999</v>
      </c>
      <c r="C50" s="1">
        <v>49.810001</v>
      </c>
      <c r="D50" s="1">
        <v>45.389999000000003</v>
      </c>
      <c r="E50" s="1">
        <v>46.259998000000003</v>
      </c>
      <c r="F50" s="1">
        <v>45.837597000000002</v>
      </c>
      <c r="H50" s="2">
        <v>45108</v>
      </c>
      <c r="I50" s="1">
        <v>442.92001299999998</v>
      </c>
      <c r="J50" s="1">
        <v>459.44000199999999</v>
      </c>
      <c r="K50" s="1">
        <v>437.05999800000001</v>
      </c>
      <c r="L50" s="1">
        <v>457.790009</v>
      </c>
      <c r="M50" s="1">
        <v>451.47506700000002</v>
      </c>
      <c r="O50" s="4">
        <f t="shared" si="0"/>
        <v>-2.6924731378191513E-2</v>
      </c>
      <c r="P50" s="4">
        <f t="shared" si="1"/>
        <v>3.6569467410790146E-2</v>
      </c>
      <c r="Q50" s="6">
        <f t="shared" si="2"/>
        <v>-3.1875099226571266E-2</v>
      </c>
      <c r="R50" s="6">
        <f t="shared" si="3"/>
        <v>2.3082606768464589E-2</v>
      </c>
      <c r="S50" s="6">
        <f t="shared" si="4"/>
        <v>-7.3576038115273428E-4</v>
      </c>
      <c r="T50" s="6">
        <f t="shared" si="5"/>
        <v>5.3280673522756723E-4</v>
      </c>
    </row>
    <row r="51" spans="1:20" x14ac:dyDescent="0.35">
      <c r="A51" s="2">
        <v>45139</v>
      </c>
      <c r="B51" s="1">
        <v>45.740001999999997</v>
      </c>
      <c r="C51" s="1">
        <v>46.09</v>
      </c>
      <c r="D51" s="1">
        <v>41.099997999999999</v>
      </c>
      <c r="E51" s="1">
        <v>42.880001</v>
      </c>
      <c r="F51" s="1">
        <v>42.577705000000002</v>
      </c>
      <c r="H51" s="2">
        <v>45139</v>
      </c>
      <c r="I51" s="1">
        <v>456.26998900000001</v>
      </c>
      <c r="J51" s="1">
        <v>457.25</v>
      </c>
      <c r="K51" s="1">
        <v>433.01001000000002</v>
      </c>
      <c r="L51" s="1">
        <v>450.35000600000001</v>
      </c>
      <c r="M51" s="1">
        <v>444.13766500000003</v>
      </c>
      <c r="O51" s="4">
        <f t="shared" si="0"/>
        <v>-7.1118300551401115E-2</v>
      </c>
      <c r="P51" s="4">
        <f t="shared" si="1"/>
        <v>-1.625206470150431E-2</v>
      </c>
      <c r="Q51" s="6">
        <f t="shared" si="2"/>
        <v>-7.6068668399780867E-2</v>
      </c>
      <c r="R51" s="6">
        <f t="shared" si="3"/>
        <v>-2.9738925343829867E-2</v>
      </c>
      <c r="S51" s="6">
        <f t="shared" si="4"/>
        <v>2.2622004505456332E-3</v>
      </c>
      <c r="T51" s="6">
        <f t="shared" si="5"/>
        <v>8.844036806058864E-4</v>
      </c>
    </row>
    <row r="52" spans="1:20" x14ac:dyDescent="0.35">
      <c r="A52" s="2">
        <v>45170</v>
      </c>
      <c r="B52" s="1">
        <v>43.099997999999999</v>
      </c>
      <c r="C52" s="1">
        <v>43.189999</v>
      </c>
      <c r="D52" s="1">
        <v>36.409999999999997</v>
      </c>
      <c r="E52" s="1">
        <v>37</v>
      </c>
      <c r="F52" s="1">
        <v>36.739154999999997</v>
      </c>
      <c r="H52" s="2">
        <v>45170</v>
      </c>
      <c r="I52" s="1">
        <v>453.17001299999998</v>
      </c>
      <c r="J52" s="1">
        <v>453.67001299999998</v>
      </c>
      <c r="K52" s="1">
        <v>422.290009</v>
      </c>
      <c r="L52" s="1">
        <v>427.48001099999999</v>
      </c>
      <c r="M52" s="1">
        <v>421.58316000000002</v>
      </c>
      <c r="O52" s="4">
        <f t="shared" si="0"/>
        <v>-0.1371269306318883</v>
      </c>
      <c r="P52" s="4">
        <f t="shared" si="1"/>
        <v>-5.0782689191649633E-2</v>
      </c>
      <c r="Q52" s="6">
        <f t="shared" si="2"/>
        <v>-0.14207729848026807</v>
      </c>
      <c r="R52" s="6">
        <f t="shared" si="3"/>
        <v>-6.426954983397519E-2</v>
      </c>
      <c r="S52" s="6">
        <f t="shared" si="4"/>
        <v>9.1312440149541561E-3</v>
      </c>
      <c r="T52" s="6">
        <f t="shared" si="5"/>
        <v>4.1305750358618205E-3</v>
      </c>
    </row>
    <row r="53" spans="1:20" x14ac:dyDescent="0.35">
      <c r="A53" s="2">
        <v>45200</v>
      </c>
      <c r="B53" s="1">
        <v>36.970001000000003</v>
      </c>
      <c r="C53" s="1">
        <v>37.330002</v>
      </c>
      <c r="D53" s="1">
        <v>30.6</v>
      </c>
      <c r="E53" s="1">
        <v>31.25</v>
      </c>
      <c r="F53" s="1">
        <v>31.029696000000001</v>
      </c>
      <c r="H53" s="2">
        <v>45200</v>
      </c>
      <c r="I53" s="1">
        <v>426.61999500000002</v>
      </c>
      <c r="J53" s="1">
        <v>438.14001500000001</v>
      </c>
      <c r="K53" s="1">
        <v>409.209991</v>
      </c>
      <c r="L53" s="1">
        <v>418.20001200000002</v>
      </c>
      <c r="M53" s="1">
        <v>413.88595600000002</v>
      </c>
      <c r="O53" s="4">
        <f t="shared" si="0"/>
        <v>-0.1554052889893629</v>
      </c>
      <c r="P53" s="4">
        <f t="shared" si="1"/>
        <v>-1.8257854512025551E-2</v>
      </c>
      <c r="Q53" s="6">
        <f t="shared" si="2"/>
        <v>-0.16035565683774267</v>
      </c>
      <c r="R53" s="6">
        <f t="shared" si="3"/>
        <v>-3.1744715154351108E-2</v>
      </c>
      <c r="S53" s="6">
        <f t="shared" si="4"/>
        <v>5.0904446497030157E-3</v>
      </c>
      <c r="T53" s="6">
        <f t="shared" si="5"/>
        <v>1.0077269402308888E-3</v>
      </c>
    </row>
    <row r="54" spans="1:20" x14ac:dyDescent="0.35">
      <c r="A54" s="2">
        <v>45231</v>
      </c>
      <c r="B54" s="1">
        <v>31.389999</v>
      </c>
      <c r="C54" s="1">
        <v>37.229999999999997</v>
      </c>
      <c r="D54" s="1">
        <v>30.84</v>
      </c>
      <c r="E54" s="1">
        <v>36.93</v>
      </c>
      <c r="F54" s="1">
        <v>36.772281999999997</v>
      </c>
      <c r="H54" s="2">
        <v>45231</v>
      </c>
      <c r="I54" s="1">
        <v>419.20001200000002</v>
      </c>
      <c r="J54" s="1">
        <v>458.32000699999998</v>
      </c>
      <c r="K54" s="1">
        <v>418.64999399999999</v>
      </c>
      <c r="L54" s="1">
        <v>456.39999399999999</v>
      </c>
      <c r="M54" s="1">
        <v>451.69189499999999</v>
      </c>
      <c r="O54" s="4">
        <f t="shared" si="0"/>
        <v>0.18506742702216594</v>
      </c>
      <c r="P54" s="4">
        <f t="shared" si="1"/>
        <v>9.1343855600647617E-2</v>
      </c>
      <c r="Q54" s="6">
        <f t="shared" si="2"/>
        <v>0.18011705917378618</v>
      </c>
      <c r="R54" s="6">
        <f t="shared" si="3"/>
        <v>7.7856994958322059E-2</v>
      </c>
      <c r="S54" s="6">
        <f t="shared" si="4"/>
        <v>1.4023372968001267E-2</v>
      </c>
      <c r="T54" s="6">
        <f t="shared" si="5"/>
        <v>6.0617116639401867E-3</v>
      </c>
    </row>
    <row r="55" spans="1:20" x14ac:dyDescent="0.35">
      <c r="A55" s="2">
        <v>45261</v>
      </c>
      <c r="B55" s="1">
        <v>36.979999999999997</v>
      </c>
      <c r="C55" s="1">
        <v>42.700001</v>
      </c>
      <c r="D55" s="1">
        <v>36.970001000000003</v>
      </c>
      <c r="E55" s="1">
        <v>40.229999999999997</v>
      </c>
      <c r="F55" s="1">
        <v>40.058185999999999</v>
      </c>
      <c r="H55" s="2">
        <v>45261</v>
      </c>
      <c r="I55" s="1">
        <v>455.76998900000001</v>
      </c>
      <c r="J55" s="1">
        <v>477.54998799999998</v>
      </c>
      <c r="K55" s="1">
        <v>454.30999800000001</v>
      </c>
      <c r="L55" s="1">
        <v>475.30999800000001</v>
      </c>
      <c r="M55" s="1">
        <v>470.40679899999998</v>
      </c>
      <c r="O55" s="4">
        <f t="shared" si="0"/>
        <v>8.9358174725191253E-2</v>
      </c>
      <c r="P55" s="4">
        <f t="shared" si="1"/>
        <v>4.1432897528524304E-2</v>
      </c>
      <c r="Q55" s="6">
        <f t="shared" si="2"/>
        <v>8.44078068768115E-2</v>
      </c>
      <c r="R55" s="6">
        <f t="shared" si="3"/>
        <v>2.7946036886198747E-2</v>
      </c>
      <c r="S55" s="6">
        <f t="shared" si="4"/>
        <v>2.3588636844625145E-3</v>
      </c>
      <c r="T55" s="6">
        <f t="shared" si="5"/>
        <v>7.8098097764478091E-4</v>
      </c>
    </row>
    <row r="56" spans="1:20" x14ac:dyDescent="0.35">
      <c r="A56" s="2">
        <v>45292</v>
      </c>
      <c r="B56" s="1">
        <v>39.970001000000003</v>
      </c>
      <c r="C56" s="1">
        <v>42.52</v>
      </c>
      <c r="D56" s="1">
        <v>36.340000000000003</v>
      </c>
      <c r="E56" s="1">
        <v>39.139999000000003</v>
      </c>
      <c r="F56" s="1">
        <v>38.972839</v>
      </c>
      <c r="H56" s="2">
        <v>45292</v>
      </c>
      <c r="I56" s="1">
        <v>472.16000400000001</v>
      </c>
      <c r="J56" s="1">
        <v>491.61999500000002</v>
      </c>
      <c r="K56" s="1">
        <v>466.42999300000002</v>
      </c>
      <c r="L56" s="1">
        <v>482.88000499999998</v>
      </c>
      <c r="M56" s="1">
        <v>479.83630399999998</v>
      </c>
      <c r="O56" s="4">
        <f t="shared" si="0"/>
        <v>-2.7094262331299745E-2</v>
      </c>
      <c r="P56" s="4">
        <f t="shared" si="1"/>
        <v>2.0045426681853717E-2</v>
      </c>
      <c r="Q56" s="6">
        <f t="shared" si="2"/>
        <v>-3.2044630179679498E-2</v>
      </c>
      <c r="R56" s="6">
        <f t="shared" si="3"/>
        <v>6.5585660395281586E-3</v>
      </c>
      <c r="S56" s="6">
        <f t="shared" si="4"/>
        <v>-2.1016682324568508E-4</v>
      </c>
      <c r="T56" s="6">
        <f t="shared" si="5"/>
        <v>4.3014788494852078E-5</v>
      </c>
    </row>
    <row r="57" spans="1:20" x14ac:dyDescent="0.35">
      <c r="A57" s="2">
        <v>45323</v>
      </c>
      <c r="B57" s="1">
        <v>39.409999999999997</v>
      </c>
      <c r="C57" s="1">
        <v>42.700001</v>
      </c>
      <c r="D57" s="1">
        <v>38.599997999999999</v>
      </c>
      <c r="E57" s="1">
        <v>42.27</v>
      </c>
      <c r="F57" s="1">
        <v>42.089474000000003</v>
      </c>
      <c r="H57" s="2">
        <v>45323</v>
      </c>
      <c r="I57" s="1">
        <v>484.63000499999998</v>
      </c>
      <c r="J57" s="1">
        <v>510.13000499999998</v>
      </c>
      <c r="K57" s="1">
        <v>483.79998799999998</v>
      </c>
      <c r="L57" s="1">
        <v>508.07998700000002</v>
      </c>
      <c r="M57" s="1">
        <v>504.87747200000001</v>
      </c>
      <c r="O57" s="4">
        <f t="shared" si="0"/>
        <v>7.9969411517595734E-2</v>
      </c>
      <c r="P57" s="4">
        <f t="shared" si="1"/>
        <v>5.2186897471601101E-2</v>
      </c>
      <c r="Q57" s="6">
        <f t="shared" si="2"/>
        <v>7.5019043669215982E-2</v>
      </c>
      <c r="R57" s="6">
        <f t="shared" si="3"/>
        <v>3.8700036829275544E-2</v>
      </c>
      <c r="S57" s="6">
        <f t="shared" si="4"/>
        <v>2.9032397528956887E-3</v>
      </c>
      <c r="T57" s="6">
        <f t="shared" si="5"/>
        <v>1.4976928505872835E-3</v>
      </c>
    </row>
    <row r="58" spans="1:20" x14ac:dyDescent="0.35">
      <c r="A58" s="2">
        <v>45352</v>
      </c>
      <c r="B58" s="1">
        <v>42.200001</v>
      </c>
      <c r="C58" s="1">
        <v>48.060001</v>
      </c>
      <c r="D58" s="1">
        <v>41.169998</v>
      </c>
      <c r="E58" s="1">
        <v>47.869999</v>
      </c>
      <c r="F58" s="1">
        <v>47.778992000000002</v>
      </c>
      <c r="H58" s="2">
        <v>45352</v>
      </c>
      <c r="I58" s="1">
        <v>508.98001099999999</v>
      </c>
      <c r="J58" s="1">
        <v>524.60998500000005</v>
      </c>
      <c r="K58" s="1">
        <v>504.91000400000001</v>
      </c>
      <c r="L58" s="1">
        <v>523.07000700000003</v>
      </c>
      <c r="M58" s="1">
        <v>519.77301</v>
      </c>
      <c r="O58" s="4">
        <f t="shared" si="0"/>
        <v>0.13517674276471126</v>
      </c>
      <c r="P58" s="4">
        <f t="shared" si="1"/>
        <v>2.9503273221903603E-2</v>
      </c>
      <c r="Q58" s="6">
        <f t="shared" si="2"/>
        <v>0.13022637491633149</v>
      </c>
      <c r="R58" s="6">
        <f t="shared" si="3"/>
        <v>1.6016412579578046E-2</v>
      </c>
      <c r="S58" s="6">
        <f t="shared" si="4"/>
        <v>2.0857593494027784E-3</v>
      </c>
      <c r="T58" s="6">
        <f t="shared" si="5"/>
        <v>2.5652547191926589E-4</v>
      </c>
    </row>
    <row r="59" spans="1:20" x14ac:dyDescent="0.35">
      <c r="A59" s="2">
        <v>45383</v>
      </c>
      <c r="B59" s="1">
        <v>48.5</v>
      </c>
      <c r="C59" s="1">
        <v>50.740001999999997</v>
      </c>
      <c r="D59" s="1">
        <v>45.450001</v>
      </c>
      <c r="E59" s="1">
        <v>50.07</v>
      </c>
      <c r="F59" s="1">
        <v>49.974808000000003</v>
      </c>
      <c r="H59" s="2">
        <v>45383</v>
      </c>
      <c r="I59" s="1">
        <v>523.830017</v>
      </c>
      <c r="J59" s="1">
        <v>524.38000499999998</v>
      </c>
      <c r="K59" s="1">
        <v>493.85998499999999</v>
      </c>
      <c r="L59" s="1">
        <v>501.98001099999999</v>
      </c>
      <c r="M59" s="1">
        <v>500.36578400000002</v>
      </c>
      <c r="O59" s="4">
        <f t="shared" si="0"/>
        <v>4.5957771566214722E-2</v>
      </c>
      <c r="P59" s="4">
        <f t="shared" si="1"/>
        <v>-3.7337887167323225E-2</v>
      </c>
      <c r="Q59" s="6">
        <f t="shared" si="2"/>
        <v>4.100740371783497E-2</v>
      </c>
      <c r="R59" s="6">
        <f t="shared" si="3"/>
        <v>-5.0824747809648782E-2</v>
      </c>
      <c r="S59" s="6">
        <f t="shared" si="4"/>
        <v>-2.0841909522874161E-3</v>
      </c>
      <c r="T59" s="6">
        <f t="shared" si="5"/>
        <v>2.5831549899143985E-3</v>
      </c>
    </row>
    <row r="60" spans="1:20" x14ac:dyDescent="0.35">
      <c r="A60" s="2">
        <v>45413</v>
      </c>
      <c r="B60" s="1">
        <v>50.040000999999997</v>
      </c>
      <c r="C60" s="1">
        <v>53.860000999999997</v>
      </c>
      <c r="D60" s="1">
        <v>48.279998999999997</v>
      </c>
      <c r="E60" s="1">
        <v>51.02</v>
      </c>
      <c r="F60" s="1">
        <v>50.923003999999999</v>
      </c>
      <c r="H60" s="2">
        <v>45413</v>
      </c>
      <c r="I60" s="1">
        <v>501.38000499999998</v>
      </c>
      <c r="J60" s="1">
        <v>533.07000700000003</v>
      </c>
      <c r="K60" s="1">
        <v>499.54998799999998</v>
      </c>
      <c r="L60" s="1">
        <v>527.36999500000002</v>
      </c>
      <c r="M60" s="1">
        <v>525.67413299999998</v>
      </c>
      <c r="O60" s="4">
        <f t="shared" si="0"/>
        <v>1.8973479597960585E-2</v>
      </c>
      <c r="P60" s="4">
        <f t="shared" si="1"/>
        <v>5.057969551331265E-2</v>
      </c>
      <c r="Q60" s="6">
        <f t="shared" si="2"/>
        <v>1.4023111749580833E-2</v>
      </c>
      <c r="R60" s="6">
        <f t="shared" si="3"/>
        <v>3.7092834870987093E-2</v>
      </c>
      <c r="S60" s="6">
        <f t="shared" si="4"/>
        <v>5.2015696850460076E-4</v>
      </c>
      <c r="T60" s="6">
        <f t="shared" si="5"/>
        <v>1.3758783987663161E-3</v>
      </c>
    </row>
    <row r="61" spans="1:20" x14ac:dyDescent="0.35">
      <c r="A61" s="2">
        <v>45444</v>
      </c>
      <c r="B61" s="1">
        <v>51.450001</v>
      </c>
      <c r="C61" s="1">
        <v>51.700001</v>
      </c>
      <c r="D61" s="1">
        <v>47.029998999999997</v>
      </c>
      <c r="E61" s="1">
        <v>47.439999</v>
      </c>
      <c r="F61" s="1">
        <v>47.439999</v>
      </c>
      <c r="H61" s="2">
        <v>45444</v>
      </c>
      <c r="I61" s="1">
        <v>529.02002000000005</v>
      </c>
      <c r="J61" s="1">
        <v>550.28002900000001</v>
      </c>
      <c r="K61" s="1">
        <v>522.59997599999997</v>
      </c>
      <c r="L61" s="1">
        <v>544.21997099999999</v>
      </c>
      <c r="M61" s="1">
        <v>542.46991000000003</v>
      </c>
      <c r="O61" s="4">
        <f t="shared" si="0"/>
        <v>-6.8397477100918813E-2</v>
      </c>
      <c r="P61" s="4">
        <f t="shared" si="1"/>
        <v>3.1950929189053401E-2</v>
      </c>
      <c r="Q61" s="6">
        <f t="shared" si="2"/>
        <v>-7.3347844949298566E-2</v>
      </c>
      <c r="R61" s="6">
        <f t="shared" si="3"/>
        <v>1.8464068546727844E-2</v>
      </c>
      <c r="S61" s="6">
        <f t="shared" si="4"/>
        <v>-1.3542996368986144E-3</v>
      </c>
      <c r="T61" s="6">
        <f t="shared" si="5"/>
        <v>3.4092182729826445E-4</v>
      </c>
    </row>
    <row r="62" spans="1:20" x14ac:dyDescent="0.35">
      <c r="A62" s="2">
        <v>45474</v>
      </c>
      <c r="B62" s="1">
        <v>47.810001</v>
      </c>
      <c r="C62" s="1">
        <v>47.900002000000001</v>
      </c>
      <c r="D62" s="1">
        <v>46.52</v>
      </c>
      <c r="E62" s="1">
        <v>47.389999000000003</v>
      </c>
      <c r="F62" s="1">
        <v>47.389999000000003</v>
      </c>
      <c r="H62" s="2">
        <v>45474</v>
      </c>
      <c r="I62" s="1">
        <v>545.63000499999998</v>
      </c>
      <c r="J62" s="1">
        <v>549.01000999999997</v>
      </c>
      <c r="K62" s="1">
        <v>542.52002000000005</v>
      </c>
      <c r="L62" s="1">
        <v>549.01000999999997</v>
      </c>
      <c r="M62" s="1">
        <v>549.01000999999997</v>
      </c>
      <c r="O62" s="4">
        <f t="shared" si="0"/>
        <v>-1.0539629227226399E-3</v>
      </c>
      <c r="P62" s="4">
        <f t="shared" si="1"/>
        <v>1.2056152570748102E-2</v>
      </c>
      <c r="Q62" s="6">
        <f t="shared" si="2"/>
        <v>-6.0043307711023933E-3</v>
      </c>
      <c r="R62" s="6">
        <f t="shared" si="3"/>
        <v>-1.4307080715774568E-3</v>
      </c>
      <c r="S62" s="6">
        <f t="shared" si="4"/>
        <v>8.5904444986370884E-6</v>
      </c>
      <c r="T62" s="6">
        <f t="shared" si="5"/>
        <v>2.0469255860768853E-6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2024-07-05T12:15:46Z</dcterms:created>
  <dcterms:modified xsi:type="dcterms:W3CDTF">2024-07-05T14:41:11Z</dcterms:modified>
</cp:coreProperties>
</file>