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CREDIT RISK MANAGEMENT and ANALYSIS/Chapters - Spreadsheets/PART II/"/>
    </mc:Choice>
  </mc:AlternateContent>
  <xr:revisionPtr revIDLastSave="20" documentId="8_{36BAAF96-7BF1-4F09-8531-93F54592539A}" xr6:coauthVersionLast="47" xr6:coauthVersionMax="47" xr10:uidLastSave="{F806B4FB-DF89-4DA5-A819-08E8854184D0}"/>
  <bookViews>
    <workbookView xWindow="-110" yWindow="-110" windowWidth="19420" windowHeight="10300" xr2:uid="{ED33CBAD-C7E4-4213-88DF-0DE2E18DB980}"/>
  </bookViews>
  <sheets>
    <sheet name="Fig. 6.1" sheetId="1" r:id="rId1"/>
    <sheet name="Fig. 6.2" sheetId="2" r:id="rId2"/>
    <sheet name="Fig. 6.3" sheetId="3" r:id="rId3"/>
    <sheet name="Fig. 6.4" sheetId="4" r:id="rId4"/>
    <sheet name="Fig. 6.5" sheetId="5" r:id="rId5"/>
    <sheet name="Fig. 6.6" sheetId="7" r:id="rId6"/>
    <sheet name="Fig. 6.7" sheetId="6" r:id="rId7"/>
    <sheet name="Fig. 6.8" sheetId="8" r:id="rId8"/>
    <sheet name="Fig. 6.9" sheetId="9" r:id="rId9"/>
    <sheet name="Fig. 6.10" sheetId="10" r:id="rId10"/>
    <sheet name="Fig 6.11" sheetId="11" r:id="rId11"/>
    <sheet name="Fig. 6.12" sheetId="12" r:id="rId12"/>
    <sheet name="Fig. 6.13" sheetId="13" r:id="rId13"/>
    <sheet name="Fig. 6.14" sheetId="14" r:id="rId14"/>
  </sheets>
  <externalReferences>
    <externalReference r:id="rId15"/>
  </externalReferences>
  <definedNames>
    <definedName name="Case_Choice">'Fig. 6.3'!$R$6</definedName>
    <definedName name="Multiple">'[1]HSE 10K Financials'!$N$2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8" l="1"/>
  <c r="K23" i="8"/>
  <c r="L23" i="8"/>
  <c r="M23" i="8"/>
  <c r="N23" i="8"/>
  <c r="O23" i="8"/>
  <c r="P23" i="8"/>
  <c r="I23" i="8"/>
  <c r="J21" i="8"/>
  <c r="K21" i="8"/>
  <c r="L21" i="8"/>
  <c r="M21" i="8"/>
  <c r="N21" i="8"/>
  <c r="O21" i="8"/>
  <c r="P21" i="8"/>
  <c r="I21" i="8"/>
  <c r="J20" i="8"/>
  <c r="K20" i="8"/>
  <c r="L20" i="8"/>
  <c r="M20" i="8"/>
  <c r="N20" i="8"/>
  <c r="O20" i="8"/>
  <c r="P20" i="8"/>
  <c r="I20" i="8"/>
  <c r="J17" i="8"/>
  <c r="K17" i="8"/>
  <c r="L17" i="8"/>
  <c r="M17" i="8"/>
  <c r="N17" i="8"/>
  <c r="O17" i="8"/>
  <c r="P17" i="8"/>
  <c r="I17" i="8"/>
  <c r="J15" i="8"/>
  <c r="K15" i="8"/>
  <c r="L15" i="8"/>
  <c r="M15" i="8"/>
  <c r="N15" i="8"/>
  <c r="O15" i="8"/>
  <c r="P15" i="8"/>
  <c r="I15" i="8"/>
  <c r="J14" i="8"/>
  <c r="K14" i="8"/>
  <c r="L14" i="8"/>
  <c r="M14" i="8"/>
  <c r="N14" i="8"/>
  <c r="O14" i="8"/>
  <c r="P14" i="8"/>
  <c r="I14" i="8"/>
  <c r="J11" i="8"/>
  <c r="K11" i="8"/>
  <c r="L11" i="8"/>
  <c r="M11" i="8"/>
  <c r="N11" i="8"/>
  <c r="O11" i="8"/>
  <c r="P11" i="8"/>
  <c r="I11" i="8"/>
  <c r="J9" i="8"/>
  <c r="K9" i="8"/>
  <c r="L9" i="8"/>
  <c r="M9" i="8"/>
  <c r="N9" i="8"/>
  <c r="O9" i="8"/>
  <c r="P9" i="8"/>
  <c r="I9" i="8"/>
  <c r="K46" i="7"/>
  <c r="K47" i="7" s="1"/>
  <c r="L46" i="7" s="1"/>
  <c r="L47" i="7" s="1"/>
  <c r="M46" i="7" s="1"/>
  <c r="M47" i="7" s="1"/>
  <c r="N46" i="7" s="1"/>
  <c r="N47" i="7" s="1"/>
  <c r="O46" i="7" s="1"/>
  <c r="O47" i="7" s="1"/>
  <c r="P46" i="7" s="1"/>
  <c r="P47" i="7" s="1"/>
  <c r="J47" i="7"/>
  <c r="J46" i="7"/>
  <c r="I47" i="7"/>
  <c r="J45" i="7"/>
  <c r="K45" i="7"/>
  <c r="L45" i="7"/>
  <c r="M45" i="7"/>
  <c r="N45" i="7"/>
  <c r="O45" i="7"/>
  <c r="P45" i="7"/>
  <c r="I45" i="7"/>
  <c r="J43" i="7"/>
  <c r="K43" i="7"/>
  <c r="L43" i="7"/>
  <c r="M43" i="7"/>
  <c r="N43" i="7"/>
  <c r="O43" i="7"/>
  <c r="P43" i="7"/>
  <c r="I43" i="7"/>
  <c r="J40" i="7"/>
  <c r="K40" i="7"/>
  <c r="L40" i="7"/>
  <c r="M40" i="7"/>
  <c r="N40" i="7"/>
  <c r="O40" i="7"/>
  <c r="P40" i="7"/>
  <c r="I40" i="7"/>
  <c r="J35" i="7"/>
  <c r="K35" i="7"/>
  <c r="L35" i="7"/>
  <c r="M35" i="7"/>
  <c r="N35" i="7"/>
  <c r="O35" i="7"/>
  <c r="P35" i="7"/>
  <c r="J36" i="7"/>
  <c r="K36" i="7"/>
  <c r="L36" i="7"/>
  <c r="M36" i="7"/>
  <c r="N36" i="7"/>
  <c r="O36" i="7"/>
  <c r="P36" i="7"/>
  <c r="J37" i="7"/>
  <c r="K37" i="7"/>
  <c r="L37" i="7"/>
  <c r="M37" i="7"/>
  <c r="N37" i="7"/>
  <c r="O37" i="7"/>
  <c r="P37" i="7"/>
  <c r="J38" i="7"/>
  <c r="K38" i="7"/>
  <c r="L38" i="7"/>
  <c r="M38" i="7"/>
  <c r="N38" i="7"/>
  <c r="O38" i="7"/>
  <c r="P38" i="7"/>
  <c r="J39" i="7"/>
  <c r="K39" i="7"/>
  <c r="L39" i="7"/>
  <c r="M39" i="7"/>
  <c r="N39" i="7"/>
  <c r="O39" i="7"/>
  <c r="P39" i="7"/>
  <c r="I39" i="7"/>
  <c r="I38" i="7"/>
  <c r="I37" i="7"/>
  <c r="I36" i="7"/>
  <c r="I35" i="7"/>
  <c r="K30" i="7"/>
  <c r="L30" i="7"/>
  <c r="M30" i="7"/>
  <c r="N30" i="7"/>
  <c r="O30" i="7"/>
  <c r="P30" i="7" s="1"/>
  <c r="J30" i="7"/>
  <c r="I30" i="7"/>
  <c r="J29" i="7"/>
  <c r="K29" i="7"/>
  <c r="L29" i="7"/>
  <c r="M29" i="7"/>
  <c r="N29" i="7"/>
  <c r="O29" i="7"/>
  <c r="P29" i="7"/>
  <c r="I29" i="7"/>
  <c r="J27" i="7"/>
  <c r="K27" i="7"/>
  <c r="L27" i="7"/>
  <c r="M27" i="7"/>
  <c r="N27" i="7"/>
  <c r="O27" i="7"/>
  <c r="P27" i="7"/>
  <c r="I27" i="7"/>
  <c r="J22" i="7"/>
  <c r="K22" i="7"/>
  <c r="L22" i="7"/>
  <c r="M22" i="7"/>
  <c r="N22" i="7"/>
  <c r="O22" i="7"/>
  <c r="P22" i="7"/>
  <c r="I22" i="7"/>
  <c r="J12" i="7"/>
  <c r="K12" i="7"/>
  <c r="L12" i="7"/>
  <c r="M12" i="7"/>
  <c r="N12" i="7"/>
  <c r="O12" i="7"/>
  <c r="P12" i="7"/>
  <c r="I12" i="7"/>
  <c r="J10" i="7"/>
  <c r="K10" i="7"/>
  <c r="L10" i="7"/>
  <c r="M10" i="7"/>
  <c r="N10" i="7"/>
  <c r="O10" i="7"/>
  <c r="P10" i="7"/>
  <c r="I10" i="7"/>
  <c r="J9" i="7"/>
  <c r="K9" i="7"/>
  <c r="L9" i="7"/>
  <c r="M9" i="7"/>
  <c r="N9" i="7"/>
  <c r="O9" i="7"/>
  <c r="P9" i="7"/>
  <c r="I9" i="7"/>
  <c r="J8" i="7"/>
  <c r="K8" i="7"/>
  <c r="L8" i="7"/>
  <c r="M8" i="7"/>
  <c r="N8" i="7"/>
  <c r="O8" i="7"/>
  <c r="P8" i="7"/>
  <c r="I8" i="7"/>
  <c r="J36" i="5"/>
  <c r="K36" i="5"/>
  <c r="L36" i="5"/>
  <c r="M36" i="5"/>
  <c r="N36" i="5"/>
  <c r="O36" i="5"/>
  <c r="P36" i="5"/>
  <c r="I36" i="5"/>
  <c r="J35" i="5"/>
  <c r="K35" i="5"/>
  <c r="L35" i="5"/>
  <c r="M35" i="5"/>
  <c r="N35" i="5"/>
  <c r="O35" i="5"/>
  <c r="P35" i="5"/>
  <c r="I35" i="5"/>
  <c r="J33" i="5"/>
  <c r="K33" i="5"/>
  <c r="L33" i="5"/>
  <c r="M33" i="5"/>
  <c r="N33" i="5"/>
  <c r="O33" i="5"/>
  <c r="P33" i="5"/>
  <c r="I33" i="5"/>
  <c r="J31" i="5"/>
  <c r="K31" i="5"/>
  <c r="L31" i="5"/>
  <c r="M31" i="5"/>
  <c r="N31" i="5"/>
  <c r="O31" i="5"/>
  <c r="P31" i="5"/>
  <c r="I31" i="5"/>
  <c r="J26" i="5"/>
  <c r="K26" i="5"/>
  <c r="L26" i="5"/>
  <c r="M26" i="5"/>
  <c r="N26" i="5"/>
  <c r="O26" i="5"/>
  <c r="P26" i="5"/>
  <c r="J27" i="5"/>
  <c r="K27" i="5"/>
  <c r="L27" i="5"/>
  <c r="M27" i="5"/>
  <c r="N27" i="5"/>
  <c r="O27" i="5"/>
  <c r="P27" i="5"/>
  <c r="J28" i="5"/>
  <c r="K28" i="5"/>
  <c r="L28" i="5"/>
  <c r="M28" i="5"/>
  <c r="N28" i="5"/>
  <c r="O28" i="5"/>
  <c r="P28" i="5"/>
  <c r="J29" i="5"/>
  <c r="K29" i="5"/>
  <c r="L29" i="5"/>
  <c r="M29" i="5"/>
  <c r="N29" i="5"/>
  <c r="O29" i="5"/>
  <c r="P29" i="5"/>
  <c r="J30" i="5"/>
  <c r="K30" i="5"/>
  <c r="L30" i="5"/>
  <c r="M30" i="5"/>
  <c r="N30" i="5"/>
  <c r="O30" i="5"/>
  <c r="P30" i="5"/>
  <c r="I30" i="5"/>
  <c r="I29" i="5"/>
  <c r="I28" i="5"/>
  <c r="I27" i="5"/>
  <c r="I26" i="5"/>
  <c r="L22" i="5"/>
  <c r="K22" i="5"/>
  <c r="P22" i="5"/>
  <c r="O21" i="5"/>
  <c r="O22" i="5" s="1"/>
  <c r="N21" i="5"/>
  <c r="N22" i="5" s="1"/>
  <c r="M21" i="5"/>
  <c r="M22" i="5" s="1"/>
  <c r="L21" i="5"/>
  <c r="K21" i="5"/>
  <c r="J21" i="5"/>
  <c r="J22" i="5" s="1"/>
  <c r="I22" i="5"/>
  <c r="I21" i="5"/>
  <c r="O17" i="5"/>
  <c r="M17" i="5"/>
  <c r="K17" i="5"/>
  <c r="J17" i="5"/>
  <c r="P16" i="5"/>
  <c r="P17" i="5" s="1"/>
  <c r="O16" i="5"/>
  <c r="N16" i="5"/>
  <c r="N20" i="5" s="1"/>
  <c r="M16" i="5"/>
  <c r="L16" i="5"/>
  <c r="L17" i="5" s="1"/>
  <c r="K16" i="5"/>
  <c r="J16" i="5"/>
  <c r="I17" i="5"/>
  <c r="H16" i="5"/>
  <c r="H17" i="5"/>
  <c r="P13" i="5"/>
  <c r="O13" i="5"/>
  <c r="N13" i="5"/>
  <c r="M13" i="5"/>
  <c r="L13" i="5"/>
  <c r="K13" i="5"/>
  <c r="J13" i="5"/>
  <c r="I13" i="5"/>
  <c r="H13" i="5"/>
  <c r="K58" i="4"/>
  <c r="L58" i="4"/>
  <c r="M58" i="4"/>
  <c r="N58" i="4"/>
  <c r="O58" i="4"/>
  <c r="P58" i="4"/>
  <c r="Q58" i="4"/>
  <c r="J58" i="4"/>
  <c r="K57" i="4"/>
  <c r="L57" i="4"/>
  <c r="M57" i="4"/>
  <c r="N57" i="4"/>
  <c r="O57" i="4"/>
  <c r="P57" i="4"/>
  <c r="Q57" i="4"/>
  <c r="J57" i="4"/>
  <c r="K55" i="4"/>
  <c r="L55" i="4"/>
  <c r="M55" i="4"/>
  <c r="N55" i="4"/>
  <c r="O55" i="4"/>
  <c r="P55" i="4"/>
  <c r="Q55" i="4"/>
  <c r="J55" i="4"/>
  <c r="J51" i="4"/>
  <c r="K51" i="4"/>
  <c r="L51" i="4"/>
  <c r="M51" i="4"/>
  <c r="N51" i="4"/>
  <c r="O51" i="4"/>
  <c r="P51" i="4"/>
  <c r="Q51" i="4"/>
  <c r="K49" i="4"/>
  <c r="L49" i="4"/>
  <c r="M49" i="4"/>
  <c r="N49" i="4" s="1"/>
  <c r="O49" i="4" s="1"/>
  <c r="P49" i="4" s="1"/>
  <c r="Q49" i="4" s="1"/>
  <c r="J49" i="4"/>
  <c r="I49" i="4"/>
  <c r="L32" i="4"/>
  <c r="M32" i="4"/>
  <c r="N32" i="4"/>
  <c r="O32" i="4"/>
  <c r="P32" i="4"/>
  <c r="Q32" i="4"/>
  <c r="K32" i="4"/>
  <c r="K31" i="4" s="1"/>
  <c r="J31" i="4"/>
  <c r="I31" i="4"/>
  <c r="J26" i="4"/>
  <c r="J24" i="4" s="1"/>
  <c r="L23" i="4"/>
  <c r="M23" i="4"/>
  <c r="N23" i="4"/>
  <c r="O23" i="4"/>
  <c r="P23" i="4"/>
  <c r="Q23" i="4"/>
  <c r="K23" i="4"/>
  <c r="K22" i="4" s="1"/>
  <c r="J22" i="4"/>
  <c r="I22" i="4"/>
  <c r="J19" i="4"/>
  <c r="J16" i="4" s="1"/>
  <c r="L13" i="4"/>
  <c r="M13" i="4"/>
  <c r="N13" i="4"/>
  <c r="O13" i="4"/>
  <c r="P13" i="4"/>
  <c r="Q13" i="4"/>
  <c r="K13" i="4"/>
  <c r="J13" i="4"/>
  <c r="J9" i="4"/>
  <c r="K9" i="4" s="1"/>
  <c r="G14" i="2"/>
  <c r="I14" i="2" s="1"/>
  <c r="G16" i="2"/>
  <c r="J16" i="2" s="1"/>
  <c r="G15" i="2"/>
  <c r="F15" i="2"/>
  <c r="F16" i="2" s="1"/>
  <c r="J15" i="2"/>
  <c r="J13" i="2"/>
  <c r="J12" i="2"/>
  <c r="I15" i="2"/>
  <c r="I13" i="2"/>
  <c r="I12" i="2"/>
  <c r="E16" i="2"/>
  <c r="E15" i="2"/>
  <c r="E14" i="2"/>
  <c r="E12" i="2"/>
  <c r="G13" i="2"/>
  <c r="G12" i="2"/>
  <c r="G11" i="2"/>
  <c r="G10" i="2"/>
  <c r="F14" i="2"/>
  <c r="F13" i="2"/>
  <c r="F12" i="2"/>
  <c r="F10" i="2"/>
  <c r="F11" i="2"/>
  <c r="F9" i="2"/>
  <c r="F8" i="2"/>
  <c r="D16" i="2"/>
  <c r="D14" i="2"/>
  <c r="D12" i="2"/>
  <c r="L10" i="1"/>
  <c r="L16" i="1" s="1"/>
  <c r="C15" i="1" s="1"/>
  <c r="D16" i="1"/>
  <c r="D13" i="1"/>
  <c r="D12" i="1"/>
  <c r="D11" i="1"/>
  <c r="D10" i="1"/>
  <c r="D9" i="1"/>
  <c r="D8" i="1"/>
  <c r="L9" i="1"/>
  <c r="L11" i="1" s="1"/>
  <c r="F16" i="1"/>
  <c r="F13" i="1"/>
  <c r="F12" i="1"/>
  <c r="F11" i="1"/>
  <c r="F10" i="1"/>
  <c r="F9" i="1"/>
  <c r="E16" i="1"/>
  <c r="E13" i="1"/>
  <c r="E12" i="1"/>
  <c r="E11" i="1"/>
  <c r="E10" i="1"/>
  <c r="E9" i="1"/>
  <c r="J20" i="5"/>
  <c r="K20" i="5"/>
  <c r="L20" i="5"/>
  <c r="M20" i="5"/>
  <c r="O20" i="5"/>
  <c r="I20" i="5"/>
  <c r="J19" i="5"/>
  <c r="K19" i="5"/>
  <c r="L19" i="5"/>
  <c r="M19" i="5"/>
  <c r="N19" i="5"/>
  <c r="O19" i="5"/>
  <c r="P19" i="5"/>
  <c r="I19" i="5"/>
  <c r="I16" i="5"/>
  <c r="J15" i="5"/>
  <c r="K15" i="5"/>
  <c r="L15" i="5"/>
  <c r="M15" i="5"/>
  <c r="N15" i="5"/>
  <c r="O15" i="5"/>
  <c r="P15" i="5"/>
  <c r="I15" i="5"/>
  <c r="J12" i="5"/>
  <c r="K12" i="5"/>
  <c r="L12" i="5"/>
  <c r="M12" i="5"/>
  <c r="N12" i="5"/>
  <c r="O12" i="5"/>
  <c r="P12" i="5"/>
  <c r="I12" i="5"/>
  <c r="J11" i="5"/>
  <c r="K11" i="5"/>
  <c r="L11" i="5"/>
  <c r="M11" i="5"/>
  <c r="N11" i="5"/>
  <c r="O11" i="5"/>
  <c r="P11" i="5"/>
  <c r="I11" i="5"/>
  <c r="J8" i="5"/>
  <c r="K8" i="5"/>
  <c r="L8" i="5"/>
  <c r="M8" i="5"/>
  <c r="N8" i="5"/>
  <c r="O8" i="5"/>
  <c r="P8" i="5"/>
  <c r="I8" i="5"/>
  <c r="E18" i="3"/>
  <c r="F18" i="3"/>
  <c r="G18" i="3"/>
  <c r="H18" i="3"/>
  <c r="I18" i="3"/>
  <c r="J18" i="3"/>
  <c r="K18" i="3"/>
  <c r="D18" i="3"/>
  <c r="F16" i="3"/>
  <c r="G16" i="3" s="1"/>
  <c r="H16" i="3" s="1"/>
  <c r="I16" i="3" s="1"/>
  <c r="J16" i="3" s="1"/>
  <c r="K16" i="3" s="1"/>
  <c r="E16" i="3"/>
  <c r="E15" i="3"/>
  <c r="F15" i="3"/>
  <c r="G15" i="3"/>
  <c r="H15" i="3"/>
  <c r="I15" i="3"/>
  <c r="J15" i="3"/>
  <c r="K15" i="3"/>
  <c r="D15" i="3"/>
  <c r="F13" i="3"/>
  <c r="G13" i="3"/>
  <c r="H13" i="3" s="1"/>
  <c r="I13" i="3" s="1"/>
  <c r="J13" i="3" s="1"/>
  <c r="K13" i="3" s="1"/>
  <c r="E13" i="3"/>
  <c r="E12" i="3"/>
  <c r="F12" i="3"/>
  <c r="G12" i="3"/>
  <c r="H12" i="3"/>
  <c r="I12" i="3"/>
  <c r="J12" i="3"/>
  <c r="K12" i="3"/>
  <c r="D12" i="3"/>
  <c r="F9" i="3"/>
  <c r="G9" i="3"/>
  <c r="H9" i="3" s="1"/>
  <c r="I9" i="3" s="1"/>
  <c r="J9" i="3" s="1"/>
  <c r="K9" i="3" s="1"/>
  <c r="E9" i="3"/>
  <c r="P20" i="5" l="1"/>
  <c r="N17" i="5"/>
  <c r="K35" i="4"/>
  <c r="K33" i="4" s="1"/>
  <c r="K26" i="4"/>
  <c r="K24" i="4" s="1"/>
  <c r="K19" i="4"/>
  <c r="L9" i="4"/>
  <c r="J35" i="4"/>
  <c r="J33" i="4" s="1"/>
  <c r="J54" i="4" s="1"/>
  <c r="J56" i="4" s="1"/>
  <c r="L31" i="4"/>
  <c r="L22" i="4"/>
  <c r="I16" i="2"/>
  <c r="J14" i="2"/>
  <c r="E15" i="1"/>
  <c r="D15" i="1"/>
  <c r="F15" i="1"/>
  <c r="M9" i="4" l="1"/>
  <c r="L35" i="4"/>
  <c r="L33" i="4" s="1"/>
  <c r="L26" i="4"/>
  <c r="L24" i="4" s="1"/>
  <c r="L19" i="4"/>
  <c r="K54" i="4"/>
  <c r="K56" i="4" s="1"/>
  <c r="M22" i="4"/>
  <c r="M31" i="4"/>
  <c r="L54" i="4" l="1"/>
  <c r="L56" i="4" s="1"/>
  <c r="M19" i="4"/>
  <c r="M35" i="4"/>
  <c r="M33" i="4" s="1"/>
  <c r="M54" i="4" s="1"/>
  <c r="M56" i="4" s="1"/>
  <c r="N9" i="4"/>
  <c r="M26" i="4"/>
  <c r="M24" i="4" s="1"/>
  <c r="N22" i="4"/>
  <c r="N31" i="4"/>
  <c r="N26" i="4" l="1"/>
  <c r="N24" i="4" s="1"/>
  <c r="N19" i="4"/>
  <c r="O9" i="4"/>
  <c r="N35" i="4"/>
  <c r="N33" i="4" s="1"/>
  <c r="O22" i="4"/>
  <c r="O31" i="4"/>
  <c r="N54" i="4" l="1"/>
  <c r="N56" i="4" s="1"/>
  <c r="P9" i="4"/>
  <c r="O26" i="4"/>
  <c r="O24" i="4" s="1"/>
  <c r="O19" i="4"/>
  <c r="O35" i="4"/>
  <c r="O33" i="4" s="1"/>
  <c r="O54" i="4" s="1"/>
  <c r="O56" i="4" s="1"/>
  <c r="P22" i="4"/>
  <c r="P31" i="4"/>
  <c r="Q9" i="4" l="1"/>
  <c r="P35" i="4"/>
  <c r="P33" i="4" s="1"/>
  <c r="P54" i="4" s="1"/>
  <c r="P56" i="4" s="1"/>
  <c r="P26" i="4"/>
  <c r="P24" i="4" s="1"/>
  <c r="P19" i="4"/>
  <c r="Q22" i="4"/>
  <c r="Q31" i="4"/>
  <c r="Q26" i="4" l="1"/>
  <c r="Q24" i="4" s="1"/>
  <c r="Q19" i="4"/>
  <c r="Q35" i="4"/>
  <c r="Q33" i="4" s="1"/>
  <c r="Q54" i="4" s="1"/>
  <c r="Q56" i="4" s="1"/>
</calcChain>
</file>

<file path=xl/sharedStrings.xml><?xml version="1.0" encoding="utf-8"?>
<sst xmlns="http://schemas.openxmlformats.org/spreadsheetml/2006/main" count="482" uniqueCount="204">
  <si>
    <t>Sources</t>
  </si>
  <si>
    <t>Uses</t>
  </si>
  <si>
    <t>Cash</t>
  </si>
  <si>
    <t>Term Loan A</t>
  </si>
  <si>
    <t>Term Loan B</t>
  </si>
  <si>
    <t xml:space="preserve">   Total Bank Debt</t>
  </si>
  <si>
    <t>Transaction Fees &amp; Expenses</t>
  </si>
  <si>
    <t>Total Debt</t>
  </si>
  <si>
    <t>Cash Equity</t>
  </si>
  <si>
    <t>($ 000's)</t>
  </si>
  <si>
    <t>Historical</t>
  </si>
  <si>
    <t>PROJECTED</t>
  </si>
  <si>
    <t>Interest Rate Assumptions</t>
  </si>
  <si>
    <t>Outstanding</t>
  </si>
  <si>
    <t>Increase / (Decrease)</t>
  </si>
  <si>
    <t>Interest Payment</t>
  </si>
  <si>
    <t>Spread</t>
  </si>
  <si>
    <t>Interest rate</t>
  </si>
  <si>
    <t>HOME SUITES ("HSE")</t>
  </si>
  <si>
    <t>LBO Transaction</t>
  </si>
  <si>
    <t>TRANSACTION SOURCES &amp; USES ( $ 000's)</t>
  </si>
  <si>
    <t>Funded</t>
  </si>
  <si>
    <t>% of 
Total Cap</t>
  </si>
  <si>
    <t xml:space="preserve">  FY2020 EBITDAx</t>
  </si>
  <si>
    <t xml:space="preserve">  FY2019 EBITDAx</t>
  </si>
  <si>
    <t>Stock 
Price ($)</t>
  </si>
  <si>
    <t>Shares
Outstanding</t>
  </si>
  <si>
    <t>Amount</t>
  </si>
  <si>
    <t>Revolver ($400,000)</t>
  </si>
  <si>
    <t>Purchase Price</t>
  </si>
  <si>
    <t>Refinance Debt</t>
  </si>
  <si>
    <t>Subordinated Bonds</t>
  </si>
  <si>
    <t xml:space="preserve">   Total Debt</t>
  </si>
  <si>
    <t xml:space="preserve">   Total Sources</t>
  </si>
  <si>
    <t xml:space="preserve">   Total Uses</t>
  </si>
  <si>
    <t>Acquisition Target 2020 (Covid) EBITDA =</t>
  </si>
  <si>
    <t>Acquisition Target 2019 (normal) EBITDA =</t>
  </si>
  <si>
    <t>Figure 6.1</t>
  </si>
  <si>
    <t>Home Suites (NYSE: HSE)</t>
  </si>
  <si>
    <t>Public to Private LBO Transaction</t>
  </si>
  <si>
    <t>TRANSACTION PRO FORMA CAPITALIZATION TABLE ($ 000's)</t>
  </si>
  <si>
    <t>As of FYE 2020</t>
  </si>
  <si>
    <t>LBO Adj.</t>
  </si>
  <si>
    <t>PF Closing (11/2021)</t>
  </si>
  <si>
    <t xml:space="preserve"> % of Capitalization</t>
  </si>
  <si>
    <t>Existing Debt</t>
  </si>
  <si>
    <t>Funded RC</t>
  </si>
  <si>
    <t xml:space="preserve">  Total Bank Debt</t>
  </si>
  <si>
    <t>Corporate Bonds</t>
  </si>
  <si>
    <t xml:space="preserve">  Total Debt</t>
  </si>
  <si>
    <t>Equity (Book Value)</t>
  </si>
  <si>
    <t xml:space="preserve">  Total Capitatlization</t>
  </si>
  <si>
    <t>Base Case</t>
  </si>
  <si>
    <t>Stress Case</t>
  </si>
  <si>
    <t>INPUT OPERATING ASSUMPTIONS</t>
  </si>
  <si>
    <t>INCOME STATEMENT ASSUMPTIONS</t>
  </si>
  <si>
    <t>Revenue Worksheet Assumptions</t>
  </si>
  <si>
    <t>Average Daily Rate (ADR)</t>
  </si>
  <si>
    <t xml:space="preserve"> ADR Price Increase %</t>
  </si>
  <si>
    <t>Occupancy Rate</t>
  </si>
  <si>
    <t>RevPar</t>
  </si>
  <si>
    <t>Number of Rooms</t>
  </si>
  <si>
    <t xml:space="preserve"> Increase %</t>
  </si>
  <si>
    <t>Revenue from Owned Hotels</t>
  </si>
  <si>
    <t>Revenue fron Frenchised Hotels</t>
  </si>
  <si>
    <t xml:space="preserve">  Growth</t>
  </si>
  <si>
    <t>Total Revenue</t>
  </si>
  <si>
    <t>Cost of Revenue as % of Revenue</t>
  </si>
  <si>
    <t>Operating Expenses (excludind D&amp;A) as % of Revenue</t>
  </si>
  <si>
    <t>Depreciation and Amortization (D&amp;A) as % of Revenue</t>
  </si>
  <si>
    <t>Tax Rate</t>
  </si>
  <si>
    <t>CASH FLOW STATEMENT ASSUMPTIONS</t>
  </si>
  <si>
    <t>Capital Expenditures as % of Revenue</t>
  </si>
  <si>
    <t>Deferred Taxes as % of Taxes</t>
  </si>
  <si>
    <t>BALANCE SHEET ASSUMPTIONS</t>
  </si>
  <si>
    <t xml:space="preserve">  Accounts Receivable Days</t>
  </si>
  <si>
    <t xml:space="preserve">  Inventory Days</t>
  </si>
  <si>
    <t xml:space="preserve">  Other Current Assets % of Revenues</t>
  </si>
  <si>
    <t xml:space="preserve">  Accounts Payable Days</t>
  </si>
  <si>
    <t xml:space="preserve">  Other Current Liabilities as % of Revenues</t>
  </si>
  <si>
    <t>INCOME STATEMENT</t>
  </si>
  <si>
    <t>REVENUE</t>
  </si>
  <si>
    <t xml:space="preserve">   Sales Growth</t>
  </si>
  <si>
    <t>Gross Profit</t>
  </si>
  <si>
    <t xml:space="preserve">   Gross Margin</t>
  </si>
  <si>
    <t>EBITDA</t>
  </si>
  <si>
    <t xml:space="preserve">   % Sales</t>
  </si>
  <si>
    <t xml:space="preserve">   Amort. of Fees</t>
  </si>
  <si>
    <t>EBIT</t>
  </si>
  <si>
    <t>INTEREST EXPENSE (INCOME):</t>
  </si>
  <si>
    <t xml:space="preserve"> Total Interest Expense</t>
  </si>
  <si>
    <t>EBT Taxes</t>
  </si>
  <si>
    <t xml:space="preserve">   Tax Rate</t>
  </si>
  <si>
    <t>Tax Expense</t>
  </si>
  <si>
    <t>NET INCOME (LOSS)</t>
  </si>
  <si>
    <t>CASH FLOW STATEMENT</t>
  </si>
  <si>
    <t xml:space="preserve">   Net Income (Loss)</t>
  </si>
  <si>
    <t xml:space="preserve">   Amortization of Fees</t>
  </si>
  <si>
    <t xml:space="preserve">   Deffered Taxes</t>
  </si>
  <si>
    <t>Cash Income (CI)</t>
  </si>
  <si>
    <t>WORKING CAPITAL ACTIVITIES:</t>
  </si>
  <si>
    <t xml:space="preserve">  Change in Accounts Receivable</t>
  </si>
  <si>
    <t xml:space="preserve">  Change in Inventory</t>
  </si>
  <si>
    <t xml:space="preserve">  Change in Other Current Assets</t>
  </si>
  <si>
    <t xml:space="preserve">  Change in Accounts Payable</t>
  </si>
  <si>
    <t xml:space="preserve">  Change in other Current Liabilities</t>
  </si>
  <si>
    <t>Total Working Capital Activities</t>
  </si>
  <si>
    <t>Operating Cash Flow (OCF)</t>
  </si>
  <si>
    <t>INVESTMENT ACTIVITIES:</t>
  </si>
  <si>
    <t xml:space="preserve">   Capital Expenditures</t>
  </si>
  <si>
    <t>Investments in the JV</t>
  </si>
  <si>
    <t>Total Investment Activivites</t>
  </si>
  <si>
    <t>Cash Available for Debt Service (CAFDS)</t>
  </si>
  <si>
    <t xml:space="preserve">  Total Debt Payments</t>
  </si>
  <si>
    <t>Equity Contribution</t>
  </si>
  <si>
    <t>Total Financing Activivites</t>
  </si>
  <si>
    <t>SUMMARY INFO &amp; CREDIT ANALYSIS</t>
  </si>
  <si>
    <t>EBITDA/ Interest</t>
  </si>
  <si>
    <t xml:space="preserve">  Covenant</t>
  </si>
  <si>
    <t>Senior Secured Debt / EBITDA</t>
  </si>
  <si>
    <t>Total Debt / EBITDA</t>
  </si>
  <si>
    <t>Figure 6.3</t>
  </si>
  <si>
    <t>Transaction closing: 11/2021</t>
  </si>
  <si>
    <t>DEBT SCHEDULE ASSUMPTIONS</t>
  </si>
  <si>
    <t>COMMITMENT</t>
  </si>
  <si>
    <t>FUNDED AMOUNT</t>
  </si>
  <si>
    <t>Outstanding (unfunded)</t>
  </si>
  <si>
    <t>Outstanding (funded)</t>
  </si>
  <si>
    <t>Unfunded  Fee</t>
  </si>
  <si>
    <t>% Amort</t>
  </si>
  <si>
    <t>New Term Loan B (refinancing)</t>
  </si>
  <si>
    <t>Total Interest Payment</t>
  </si>
  <si>
    <t>Total Loan Principal Increase / (Decrease)</t>
  </si>
  <si>
    <t>Total Payment</t>
  </si>
  <si>
    <t>Total Senior Debt</t>
  </si>
  <si>
    <t>Total Debt Outstanding</t>
  </si>
  <si>
    <t>New Term Loan B</t>
  </si>
  <si>
    <t>Figure 6.4</t>
  </si>
  <si>
    <t>COST OF SALES</t>
  </si>
  <si>
    <t xml:space="preserve">Operating Expenses (excludind D&amp;A) </t>
  </si>
  <si>
    <t xml:space="preserve">   Depreciation and Amortization</t>
  </si>
  <si>
    <t>EBITA (A as Amortization of Transaction Fees)</t>
  </si>
  <si>
    <t>Year Amort:</t>
  </si>
  <si>
    <t>Existing Debts</t>
  </si>
  <si>
    <t>Figure 6.5</t>
  </si>
  <si>
    <t>BALANCE SHEET</t>
  </si>
  <si>
    <t>Pre-
Transaction</t>
  </si>
  <si>
    <t>Debit</t>
  </si>
  <si>
    <t>Credit</t>
  </si>
  <si>
    <t>Post -
Transaction</t>
  </si>
  <si>
    <t>Current Assets</t>
  </si>
  <si>
    <t>Accounts Receivable</t>
  </si>
  <si>
    <t>Inventory</t>
  </si>
  <si>
    <t>Other Current Assets</t>
  </si>
  <si>
    <t>Total Current Assets</t>
  </si>
  <si>
    <t>Goodwill &amp; Other Intagibles</t>
  </si>
  <si>
    <t>Capitalized Fees</t>
  </si>
  <si>
    <t>Tangible Assets</t>
  </si>
  <si>
    <t>LTI &amp; Other Assets</t>
  </si>
  <si>
    <t xml:space="preserve">  Total Assets</t>
  </si>
  <si>
    <t>Current Liabilities</t>
  </si>
  <si>
    <t>Accounts Payable</t>
  </si>
  <si>
    <t xml:space="preserve">Other Current Liabilities </t>
  </si>
  <si>
    <t>Total Current Liabilities</t>
  </si>
  <si>
    <t>Existing Long Term Debt</t>
  </si>
  <si>
    <t>Other Liabilities / Deferred Taxes</t>
  </si>
  <si>
    <t>Total Liabilities</t>
  </si>
  <si>
    <t>Shareholder's Equity</t>
  </si>
  <si>
    <t xml:space="preserve">  Common Stock</t>
  </si>
  <si>
    <t>Other Equity</t>
  </si>
  <si>
    <t>Retained Earnings</t>
  </si>
  <si>
    <t>Total Shareholder's Equity</t>
  </si>
  <si>
    <t>Total Liabilities &amp; Equity</t>
  </si>
  <si>
    <t>Revolver</t>
  </si>
  <si>
    <t>Figure 6.6</t>
  </si>
  <si>
    <t>Accumulated CAFDS</t>
  </si>
  <si>
    <t>CAFDS as a % of Bank Debt at Transaction Closing</t>
  </si>
  <si>
    <t>CAFDS as a % of Total Debt at Transaction Closing</t>
  </si>
  <si>
    <t>FINANCING ACTIVITIES (PMTs/Borrowings):</t>
  </si>
  <si>
    <t>Net Change in Cash</t>
  </si>
  <si>
    <t>Beginning Cash</t>
  </si>
  <si>
    <t>Ending Cash</t>
  </si>
  <si>
    <t>Coverage Ratio</t>
  </si>
  <si>
    <t xml:space="preserve">  EBITDA Cushion ($ 000's)*</t>
  </si>
  <si>
    <t>Senior Leverage Ratio</t>
  </si>
  <si>
    <t>Net Senior Secured Debt / EBITDA</t>
  </si>
  <si>
    <t xml:space="preserve">  Covenant (Net Senior Secured Leverage Ratio)</t>
  </si>
  <si>
    <t>Total Leverage Ratio</t>
  </si>
  <si>
    <t>Net Total Debt / EBITDA</t>
  </si>
  <si>
    <t xml:space="preserve">  Covenant (Net Total Leverage Ratio)</t>
  </si>
  <si>
    <t>Total Debt / Total Capitalization</t>
  </si>
  <si>
    <t>* How much the EBITDA has to drop before the company violates the covenant</t>
  </si>
  <si>
    <t>Figure 6.10</t>
  </si>
  <si>
    <t>Figure 6.11</t>
  </si>
  <si>
    <t>Figure 6.9</t>
  </si>
  <si>
    <t>Figure 6.8</t>
  </si>
  <si>
    <t>Figure 6.2</t>
  </si>
  <si>
    <t>Figure 6.12</t>
  </si>
  <si>
    <t>Home Suites ("HSE")</t>
  </si>
  <si>
    <t>Figure 6.13</t>
  </si>
  <si>
    <t>Figure 6.14</t>
  </si>
  <si>
    <t>SOFR Rate/Floor=</t>
  </si>
  <si>
    <t>SOFR Rate</t>
  </si>
  <si>
    <t>SOFR Iincrease / Decrease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</si>
</sst>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\x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_(* #,##0_);_(* \(#,##0\);_(* &quot;-&quot;?_);_(@_)"/>
    <numFmt numFmtId="169" formatCode="0.00\x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.5"/>
      <name val="Times New Roman"/>
      <family val="1"/>
    </font>
    <font>
      <sz val="10.5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rgb="FF0066FF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2"/>
      <name val="Times New Roman"/>
      <family val="1"/>
    </font>
    <font>
      <sz val="10.5"/>
      <color rgb="FF0000FF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rgb="FF0000FF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236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40" fontId="5" fillId="0" borderId="0" xfId="3" applyNumberFormat="1" applyFont="1" applyAlignment="1">
      <alignment horizontal="center" wrapText="1"/>
    </xf>
    <xf numFmtId="166" fontId="0" fillId="0" borderId="0" xfId="2" applyNumberFormat="1" applyFont="1"/>
    <xf numFmtId="165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Continuous"/>
    </xf>
    <xf numFmtId="0" fontId="14" fillId="0" borderId="0" xfId="0" applyFont="1"/>
    <xf numFmtId="0" fontId="2" fillId="0" borderId="0" xfId="0" applyFont="1" applyAlignment="1">
      <alignment horizontal="center"/>
    </xf>
    <xf numFmtId="40" fontId="15" fillId="0" borderId="0" xfId="3" applyNumberFormat="1" applyFont="1" applyAlignment="1">
      <alignment horizontal="left"/>
    </xf>
    <xf numFmtId="0" fontId="16" fillId="0" borderId="0" xfId="3" applyFont="1" applyAlignment="1">
      <alignment horizontal="centerContinuous"/>
    </xf>
    <xf numFmtId="40" fontId="15" fillId="0" borderId="0" xfId="3" applyNumberFormat="1" applyFont="1" applyAlignment="1">
      <alignment horizontal="center" wrapText="1"/>
    </xf>
    <xf numFmtId="40" fontId="15" fillId="0" borderId="0" xfId="3" applyNumberFormat="1" applyFont="1" applyAlignment="1">
      <alignment horizontal="left" wrapText="1"/>
    </xf>
    <xf numFmtId="0" fontId="15" fillId="2" borderId="0" xfId="0" applyFont="1" applyFill="1" applyAlignment="1">
      <alignment horizontal="right"/>
    </xf>
    <xf numFmtId="0" fontId="17" fillId="3" borderId="0" xfId="3" applyFont="1" applyFill="1"/>
    <xf numFmtId="0" fontId="18" fillId="3" borderId="0" xfId="3" applyFont="1" applyFill="1"/>
    <xf numFmtId="0" fontId="18" fillId="3" borderId="0" xfId="0" applyFont="1" applyFill="1"/>
    <xf numFmtId="0" fontId="15" fillId="4" borderId="5" xfId="0" applyFont="1" applyFill="1" applyBorder="1" applyAlignment="1">
      <alignment vertical="center"/>
    </xf>
    <xf numFmtId="0" fontId="15" fillId="4" borderId="5" xfId="0" applyFont="1" applyFill="1" applyBorder="1" applyAlignment="1">
      <alignment horizontal="center" vertical="center" wrapText="1"/>
    </xf>
    <xf numFmtId="165" fontId="16" fillId="0" borderId="0" xfId="1" applyNumberFormat="1" applyFont="1" applyFill="1" applyBorder="1"/>
    <xf numFmtId="166" fontId="0" fillId="0" borderId="0" xfId="2" applyNumberFormat="1" applyFont="1" applyFill="1" applyBorder="1"/>
    <xf numFmtId="165" fontId="19" fillId="0" borderId="0" xfId="1" applyNumberFormat="1" applyFont="1" applyFill="1" applyBorder="1"/>
    <xf numFmtId="164" fontId="16" fillId="0" borderId="0" xfId="0" applyNumberFormat="1" applyFont="1" applyAlignment="1">
      <alignment horizontal="center"/>
    </xf>
    <xf numFmtId="44" fontId="16" fillId="0" borderId="0" xfId="4" applyFont="1" applyFill="1" applyBorder="1"/>
    <xf numFmtId="165" fontId="0" fillId="0" borderId="0" xfId="1" applyNumberFormat="1" applyFont="1" applyFill="1" applyBorder="1"/>
    <xf numFmtId="0" fontId="2" fillId="0" borderId="0" xfId="0" applyFont="1"/>
    <xf numFmtId="165" fontId="15" fillId="0" borderId="6" xfId="1" applyNumberFormat="1" applyFont="1" applyFill="1" applyBorder="1"/>
    <xf numFmtId="166" fontId="2" fillId="0" borderId="6" xfId="2" applyNumberFormat="1" applyFont="1" applyFill="1" applyBorder="1"/>
    <xf numFmtId="164" fontId="15" fillId="0" borderId="6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165" fontId="20" fillId="0" borderId="0" xfId="0" applyNumberFormat="1" applyFont="1"/>
    <xf numFmtId="166" fontId="15" fillId="0" borderId="6" xfId="2" applyNumberFormat="1" applyFont="1" applyFill="1" applyBorder="1"/>
    <xf numFmtId="0" fontId="20" fillId="0" borderId="0" xfId="0" applyFont="1"/>
    <xf numFmtId="0" fontId="16" fillId="0" borderId="0" xfId="0" applyFont="1"/>
    <xf numFmtId="165" fontId="15" fillId="0" borderId="5" xfId="1" applyNumberFormat="1" applyFont="1" applyFill="1" applyBorder="1"/>
    <xf numFmtId="166" fontId="2" fillId="0" borderId="5" xfId="2" applyNumberFormat="1" applyFont="1" applyFill="1" applyBorder="1"/>
    <xf numFmtId="164" fontId="2" fillId="0" borderId="5" xfId="0" applyNumberFormat="1" applyFont="1" applyBorder="1" applyAlignment="1">
      <alignment horizontal="center"/>
    </xf>
    <xf numFmtId="0" fontId="21" fillId="0" borderId="0" xfId="0" applyFont="1"/>
    <xf numFmtId="0" fontId="15" fillId="0" borderId="0" xfId="0" applyFont="1"/>
    <xf numFmtId="0" fontId="15" fillId="0" borderId="0" xfId="0" applyFont="1" applyAlignment="1">
      <alignment horizontal="right"/>
    </xf>
    <xf numFmtId="165" fontId="15" fillId="0" borderId="0" xfId="4" applyNumberFormat="1" applyFont="1" applyFill="1" applyBorder="1"/>
    <xf numFmtId="10" fontId="15" fillId="0" borderId="0" xfId="2" applyNumberFormat="1" applyFont="1" applyFill="1" applyBorder="1"/>
    <xf numFmtId="0" fontId="2" fillId="0" borderId="0" xfId="0" applyFont="1" applyAlignment="1">
      <alignment horizontal="right" vertical="top"/>
    </xf>
    <xf numFmtId="41" fontId="6" fillId="0" borderId="0" xfId="1" quotePrefix="1" applyNumberFormat="1" applyFont="1" applyBorder="1"/>
    <xf numFmtId="41" fontId="0" fillId="0" borderId="0" xfId="0" applyNumberFormat="1"/>
    <xf numFmtId="41" fontId="2" fillId="0" borderId="0" xfId="0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right"/>
    </xf>
    <xf numFmtId="0" fontId="8" fillId="0" borderId="0" xfId="0" applyFont="1"/>
    <xf numFmtId="40" fontId="9" fillId="0" borderId="0" xfId="3" applyNumberFormat="1" applyFont="1"/>
    <xf numFmtId="40" fontId="12" fillId="0" borderId="0" xfId="3" applyNumberFormat="1" applyFont="1"/>
    <xf numFmtId="40" fontId="22" fillId="0" borderId="0" xfId="3" applyNumberFormat="1" applyFont="1"/>
    <xf numFmtId="166" fontId="23" fillId="0" borderId="0" xfId="1" applyNumberFormat="1" applyFont="1" applyBorder="1"/>
    <xf numFmtId="165" fontId="11" fillId="0" borderId="0" xfId="1" applyNumberFormat="1" applyFont="1" applyBorder="1"/>
    <xf numFmtId="165" fontId="13" fillId="0" borderId="0" xfId="1" applyNumberFormat="1" applyFont="1"/>
    <xf numFmtId="10" fontId="23" fillId="0" borderId="0" xfId="1" applyNumberFormat="1" applyFont="1" applyBorder="1"/>
    <xf numFmtId="40" fontId="5" fillId="0" borderId="0" xfId="3" applyNumberFormat="1" applyFont="1"/>
    <xf numFmtId="165" fontId="10" fillId="0" borderId="0" xfId="1" applyNumberFormat="1" applyFont="1" applyBorder="1"/>
    <xf numFmtId="165" fontId="24" fillId="0" borderId="0" xfId="1" applyNumberFormat="1" applyFont="1" applyBorder="1"/>
    <xf numFmtId="43" fontId="23" fillId="0" borderId="0" xfId="1" applyFont="1" applyBorder="1"/>
    <xf numFmtId="165" fontId="25" fillId="0" borderId="0" xfId="1" applyNumberFormat="1" applyFont="1" applyBorder="1"/>
    <xf numFmtId="0" fontId="19" fillId="0" borderId="0" xfId="0" applyFont="1"/>
    <xf numFmtId="9" fontId="0" fillId="0" borderId="0" xfId="2" applyFont="1"/>
    <xf numFmtId="38" fontId="15" fillId="0" borderId="5" xfId="3" applyNumberFormat="1" applyFont="1" applyBorder="1"/>
    <xf numFmtId="40" fontId="15" fillId="0" borderId="0" xfId="3" applyNumberFormat="1" applyFont="1"/>
    <xf numFmtId="17" fontId="2" fillId="4" borderId="2" xfId="0" applyNumberFormat="1" applyFont="1" applyFill="1" applyBorder="1" applyAlignment="1">
      <alignment horizontal="center"/>
    </xf>
    <xf numFmtId="17" fontId="2" fillId="4" borderId="17" xfId="0" applyNumberFormat="1" applyFont="1" applyFill="1" applyBorder="1" applyAlignment="1">
      <alignment horizontal="center"/>
    </xf>
    <xf numFmtId="40" fontId="2" fillId="0" borderId="0" xfId="3" applyNumberFormat="1" applyFont="1"/>
    <xf numFmtId="40" fontId="7" fillId="0" borderId="0" xfId="3" applyNumberFormat="1" applyFont="1"/>
    <xf numFmtId="40" fontId="16" fillId="0" borderId="0" xfId="3" applyNumberFormat="1" applyFont="1"/>
    <xf numFmtId="43" fontId="0" fillId="0" borderId="0" xfId="1" applyFont="1" applyBorder="1"/>
    <xf numFmtId="166" fontId="26" fillId="0" borderId="0" xfId="1" applyNumberFormat="1" applyFont="1" applyBorder="1"/>
    <xf numFmtId="44" fontId="15" fillId="0" borderId="0" xfId="4" applyFont="1" applyBorder="1"/>
    <xf numFmtId="165" fontId="16" fillId="0" borderId="0" xfId="1" applyNumberFormat="1" applyFont="1"/>
    <xf numFmtId="165" fontId="2" fillId="0" borderId="0" xfId="1" applyNumberFormat="1" applyFont="1" applyFill="1" applyBorder="1" applyAlignment="1">
      <alignment horizontal="center"/>
    </xf>
    <xf numFmtId="165" fontId="0" fillId="0" borderId="0" xfId="1" applyNumberFormat="1" applyFont="1" applyBorder="1"/>
    <xf numFmtId="10" fontId="26" fillId="0" borderId="0" xfId="1" applyNumberFormat="1" applyFont="1" applyBorder="1"/>
    <xf numFmtId="165" fontId="15" fillId="0" borderId="0" xfId="1" applyNumberFormat="1" applyFont="1" applyBorder="1"/>
    <xf numFmtId="165" fontId="16" fillId="0" borderId="0" xfId="1" applyNumberFormat="1" applyFont="1" applyBorder="1"/>
    <xf numFmtId="166" fontId="16" fillId="0" borderId="0" xfId="2" applyNumberFormat="1" applyFont="1" applyBorder="1"/>
    <xf numFmtId="43" fontId="26" fillId="0" borderId="0" xfId="1" applyFont="1" applyBorder="1"/>
    <xf numFmtId="165" fontId="2" fillId="0" borderId="0" xfId="1" applyNumberFormat="1" applyFont="1" applyBorder="1" applyAlignment="1">
      <alignment horizontal="right"/>
    </xf>
    <xf numFmtId="0" fontId="2" fillId="0" borderId="0" xfId="0" quotePrefix="1" applyFont="1"/>
    <xf numFmtId="0" fontId="15" fillId="0" borderId="0" xfId="0" applyFont="1" applyAlignment="1">
      <alignment horizontal="centerContinuous"/>
    </xf>
    <xf numFmtId="0" fontId="15" fillId="0" borderId="0" xfId="0" applyFont="1" applyAlignment="1">
      <alignment horizontal="left"/>
    </xf>
    <xf numFmtId="166" fontId="0" fillId="0" borderId="0" xfId="2" applyNumberFormat="1" applyFont="1" applyBorder="1"/>
    <xf numFmtId="167" fontId="0" fillId="0" borderId="0" xfId="1" applyNumberFormat="1" applyFont="1"/>
    <xf numFmtId="168" fontId="0" fillId="0" borderId="0" xfId="1" applyNumberFormat="1" applyFont="1" applyBorder="1"/>
    <xf numFmtId="0" fontId="2" fillId="0" borderId="0" xfId="0" applyFont="1" applyAlignment="1">
      <alignment horizontal="centerContinuous"/>
    </xf>
    <xf numFmtId="168" fontId="0" fillId="0" borderId="0" xfId="1" applyNumberFormat="1" applyFont="1"/>
    <xf numFmtId="168" fontId="0" fillId="0" borderId="0" xfId="1" applyNumberFormat="1" applyFont="1" applyFill="1" applyBorder="1"/>
    <xf numFmtId="168" fontId="2" fillId="0" borderId="0" xfId="0" applyNumberFormat="1" applyFont="1" applyAlignment="1">
      <alignment horizontal="centerContinuous"/>
    </xf>
    <xf numFmtId="0" fontId="27" fillId="0" borderId="0" xfId="0" applyFont="1"/>
    <xf numFmtId="0" fontId="26" fillId="0" borderId="0" xfId="0" applyFont="1"/>
    <xf numFmtId="168" fontId="19" fillId="0" borderId="0" xfId="1" applyNumberFormat="1" applyFont="1" applyFill="1" applyBorder="1"/>
    <xf numFmtId="0" fontId="15" fillId="0" borderId="19" xfId="0" applyFont="1" applyBorder="1" applyAlignment="1">
      <alignment horizontal="center"/>
    </xf>
    <xf numFmtId="17" fontId="15" fillId="4" borderId="2" xfId="0" applyNumberFormat="1" applyFont="1" applyFill="1" applyBorder="1" applyAlignment="1">
      <alignment horizontal="center"/>
    </xf>
    <xf numFmtId="10" fontId="19" fillId="0" borderId="0" xfId="2" applyNumberFormat="1" applyFont="1" applyBorder="1"/>
    <xf numFmtId="167" fontId="20" fillId="0" borderId="0" xfId="1" applyNumberFormat="1" applyFont="1"/>
    <xf numFmtId="10" fontId="0" fillId="0" borderId="0" xfId="2" applyNumberFormat="1" applyFont="1" applyBorder="1"/>
    <xf numFmtId="10" fontId="19" fillId="0" borderId="0" xfId="0" applyNumberFormat="1" applyFont="1"/>
    <xf numFmtId="165" fontId="2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quotePrefix="1" applyFont="1" applyAlignment="1">
      <alignment vertical="center"/>
    </xf>
    <xf numFmtId="0" fontId="15" fillId="0" borderId="0" xfId="0" applyFont="1" applyAlignment="1">
      <alignment horizontal="centerContinuous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21" xfId="0" applyFont="1" applyBorder="1" applyAlignment="1">
      <alignment horizontal="center" vertical="center"/>
    </xf>
    <xf numFmtId="167" fontId="0" fillId="0" borderId="0" xfId="1" applyNumberFormat="1" applyFont="1" applyBorder="1"/>
    <xf numFmtId="168" fontId="0" fillId="0" borderId="6" xfId="1" applyNumberFormat="1" applyFont="1" applyBorder="1"/>
    <xf numFmtId="0" fontId="0" fillId="0" borderId="4" xfId="0" applyBorder="1"/>
    <xf numFmtId="165" fontId="0" fillId="0" borderId="4" xfId="1" applyNumberFormat="1" applyFont="1" applyBorder="1"/>
    <xf numFmtId="0" fontId="16" fillId="0" borderId="0" xfId="0" applyFont="1" applyAlignment="1">
      <alignment horizontal="right"/>
    </xf>
    <xf numFmtId="0" fontId="16" fillId="0" borderId="4" xfId="1" applyNumberFormat="1" applyFont="1" applyBorder="1" applyAlignment="1">
      <alignment horizontal="left"/>
    </xf>
    <xf numFmtId="168" fontId="0" fillId="0" borderId="4" xfId="1" applyNumberFormat="1" applyFont="1" applyBorder="1"/>
    <xf numFmtId="165" fontId="0" fillId="0" borderId="5" xfId="1" applyNumberFormat="1" applyFont="1" applyFill="1" applyBorder="1"/>
    <xf numFmtId="0" fontId="2" fillId="0" borderId="0" xfId="0" applyFont="1" applyAlignment="1">
      <alignment horizontal="right"/>
    </xf>
    <xf numFmtId="168" fontId="0" fillId="0" borderId="0" xfId="0" applyNumberFormat="1"/>
    <xf numFmtId="168" fontId="2" fillId="0" borderId="6" xfId="1" applyNumberFormat="1" applyFont="1" applyFill="1" applyBorder="1"/>
    <xf numFmtId="168" fontId="0" fillId="0" borderId="6" xfId="1" applyNumberFormat="1" applyFont="1" applyFill="1" applyBorder="1"/>
    <xf numFmtId="165" fontId="0" fillId="0" borderId="4" xfId="1" applyNumberFormat="1" applyFont="1" applyFill="1" applyBorder="1"/>
    <xf numFmtId="168" fontId="0" fillId="0" borderId="5" xfId="1" applyNumberFormat="1" applyFont="1" applyFill="1" applyBorder="1"/>
    <xf numFmtId="0" fontId="2" fillId="0" borderId="3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165" fontId="20" fillId="0" borderId="0" xfId="1" applyNumberFormat="1" applyFont="1" applyBorder="1"/>
    <xf numFmtId="165" fontId="15" fillId="0" borderId="0" xfId="1" applyNumberFormat="1" applyFont="1" applyBorder="1" applyAlignment="1">
      <alignment horizontal="left"/>
    </xf>
    <xf numFmtId="165" fontId="15" fillId="0" borderId="0" xfId="1" applyNumberFormat="1" applyFont="1" applyBorder="1" applyAlignment="1">
      <alignment horizontal="centerContinuous"/>
    </xf>
    <xf numFmtId="165" fontId="16" fillId="0" borderId="0" xfId="1" applyNumberFormat="1" applyFont="1" applyBorder="1" applyAlignment="1">
      <alignment horizontal="left"/>
    </xf>
    <xf numFmtId="165" fontId="16" fillId="0" borderId="0" xfId="1" applyNumberFormat="1" applyFont="1" applyBorder="1" applyAlignment="1">
      <alignment horizontal="centerContinuous"/>
    </xf>
    <xf numFmtId="165" fontId="16" fillId="0" borderId="6" xfId="1" applyNumberFormat="1" applyFont="1" applyFill="1" applyBorder="1"/>
    <xf numFmtId="165" fontId="16" fillId="0" borderId="5" xfId="1" applyNumberFormat="1" applyFont="1" applyFill="1" applyBorder="1"/>
    <xf numFmtId="0" fontId="16" fillId="0" borderId="0" xfId="3" applyFont="1" applyAlignment="1">
      <alignment horizontal="right"/>
    </xf>
    <xf numFmtId="40" fontId="15" fillId="0" borderId="0" xfId="3" applyNumberFormat="1" applyFont="1" applyAlignment="1">
      <alignment horizontal="right" wrapText="1"/>
    </xf>
    <xf numFmtId="0" fontId="0" fillId="0" borderId="0" xfId="0" applyAlignment="1">
      <alignment horizontal="right"/>
    </xf>
    <xf numFmtId="0" fontId="17" fillId="3" borderId="0" xfId="3" quotePrefix="1" applyFont="1" applyFill="1"/>
    <xf numFmtId="0" fontId="17" fillId="3" borderId="0" xfId="3" applyFont="1" applyFill="1" applyAlignment="1">
      <alignment horizontal="right"/>
    </xf>
    <xf numFmtId="17" fontId="2" fillId="5" borderId="2" xfId="0" applyNumberFormat="1" applyFont="1" applyFill="1" applyBorder="1" applyAlignment="1">
      <alignment horizontal="right"/>
    </xf>
    <xf numFmtId="17" fontId="2" fillId="5" borderId="2" xfId="0" applyNumberFormat="1" applyFont="1" applyFill="1" applyBorder="1" applyAlignment="1">
      <alignment horizontal="center"/>
    </xf>
    <xf numFmtId="0" fontId="28" fillId="0" borderId="0" xfId="0" applyFont="1"/>
    <xf numFmtId="169" fontId="0" fillId="0" borderId="0" xfId="1" applyNumberFormat="1" applyFont="1" applyFill="1" applyBorder="1" applyAlignment="1">
      <alignment horizontal="right"/>
    </xf>
    <xf numFmtId="169" fontId="0" fillId="0" borderId="0" xfId="1" applyNumberFormat="1" applyFont="1" applyFill="1" applyBorder="1"/>
    <xf numFmtId="168" fontId="0" fillId="0" borderId="0" xfId="1" applyNumberFormat="1" applyFont="1" applyFill="1" applyBorder="1" applyAlignment="1">
      <alignment horizontal="right"/>
    </xf>
    <xf numFmtId="168" fontId="0" fillId="0" borderId="0" xfId="0" applyNumberFormat="1" applyAlignment="1">
      <alignment horizontal="right"/>
    </xf>
    <xf numFmtId="166" fontId="0" fillId="0" borderId="0" xfId="2" applyNumberFormat="1" applyFont="1" applyBorder="1" applyAlignment="1">
      <alignment horizontal="right"/>
    </xf>
    <xf numFmtId="0" fontId="29" fillId="0" borderId="0" xfId="0" applyFont="1"/>
    <xf numFmtId="0" fontId="26" fillId="0" borderId="0" xfId="0" applyFont="1" applyAlignment="1">
      <alignment horizontal="right"/>
    </xf>
    <xf numFmtId="166" fontId="0" fillId="0" borderId="0" xfId="2" applyNumberFormat="1" applyFont="1" applyAlignment="1">
      <alignment horizontal="right"/>
    </xf>
    <xf numFmtId="0" fontId="27" fillId="4" borderId="7" xfId="0" applyFont="1" applyFill="1" applyBorder="1" applyAlignment="1">
      <alignment horizontal="left" wrapText="1"/>
    </xf>
    <xf numFmtId="0" fontId="15" fillId="4" borderId="7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vertical="center" wrapText="1"/>
    </xf>
    <xf numFmtId="41" fontId="16" fillId="0" borderId="0" xfId="1" quotePrefix="1" applyNumberFormat="1" applyFont="1" applyBorder="1"/>
    <xf numFmtId="164" fontId="20" fillId="0" borderId="9" xfId="1" applyNumberFormat="1" applyFont="1" applyBorder="1" applyAlignment="1">
      <alignment horizontal="center"/>
    </xf>
    <xf numFmtId="164" fontId="20" fillId="0" borderId="10" xfId="1" applyNumberFormat="1" applyFont="1" applyBorder="1" applyAlignment="1">
      <alignment horizontal="center"/>
    </xf>
    <xf numFmtId="165" fontId="16" fillId="0" borderId="0" xfId="1" applyNumberFormat="1" applyFont="1" applyBorder="1" applyAlignment="1">
      <alignment horizontal="center"/>
    </xf>
    <xf numFmtId="164" fontId="20" fillId="0" borderId="11" xfId="1" applyNumberFormat="1" applyFont="1" applyBorder="1" applyAlignment="1">
      <alignment horizontal="center"/>
    </xf>
    <xf numFmtId="164" fontId="20" fillId="0" borderId="12" xfId="1" applyNumberFormat="1" applyFont="1" applyBorder="1" applyAlignment="1">
      <alignment horizontal="center"/>
    </xf>
    <xf numFmtId="164" fontId="16" fillId="0" borderId="11" xfId="1" applyNumberFormat="1" applyFont="1" applyBorder="1" applyAlignment="1">
      <alignment horizontal="center"/>
    </xf>
    <xf numFmtId="41" fontId="16" fillId="0" borderId="12" xfId="1" applyNumberFormat="1" applyFont="1" applyBorder="1" applyAlignment="1">
      <alignment horizontal="center"/>
    </xf>
    <xf numFmtId="164" fontId="20" fillId="0" borderId="0" xfId="1" applyNumberFormat="1" applyFont="1" applyBorder="1" applyAlignment="1">
      <alignment horizontal="center"/>
    </xf>
    <xf numFmtId="41" fontId="20" fillId="0" borderId="0" xfId="1" quotePrefix="1" applyNumberFormat="1" applyFont="1" applyBorder="1"/>
    <xf numFmtId="164" fontId="16" fillId="0" borderId="0" xfId="1" applyNumberFormat="1" applyFont="1" applyBorder="1" applyAlignment="1">
      <alignment horizontal="center"/>
    </xf>
    <xf numFmtId="41" fontId="16" fillId="0" borderId="14" xfId="1" applyNumberFormat="1" applyFont="1" applyBorder="1" applyAlignment="1">
      <alignment horizontal="center"/>
    </xf>
    <xf numFmtId="165" fontId="16" fillId="0" borderId="4" xfId="1" applyNumberFormat="1" applyFont="1" applyBorder="1"/>
    <xf numFmtId="166" fontId="0" fillId="0" borderId="4" xfId="2" applyNumberFormat="1" applyFont="1" applyBorder="1"/>
    <xf numFmtId="164" fontId="16" fillId="0" borderId="4" xfId="1" applyNumberFormat="1" applyFont="1" applyBorder="1" applyAlignment="1">
      <alignment horizontal="center"/>
    </xf>
    <xf numFmtId="164" fontId="15" fillId="0" borderId="11" xfId="1" applyNumberFormat="1" applyFont="1" applyBorder="1" applyAlignment="1">
      <alignment horizontal="center" vertical="center"/>
    </xf>
    <xf numFmtId="164" fontId="15" fillId="0" borderId="0" xfId="1" applyNumberFormat="1" applyFont="1" applyBorder="1" applyAlignment="1">
      <alignment horizontal="center"/>
    </xf>
    <xf numFmtId="164" fontId="16" fillId="0" borderId="13" xfId="1" applyNumberFormat="1" applyFont="1" applyBorder="1" applyAlignment="1">
      <alignment horizontal="center"/>
    </xf>
    <xf numFmtId="41" fontId="2" fillId="0" borderId="12" xfId="0" applyNumberFormat="1" applyFont="1" applyBorder="1" applyAlignment="1">
      <alignment horizontal="center"/>
    </xf>
    <xf numFmtId="0" fontId="2" fillId="0" borderId="5" xfId="0" applyFont="1" applyBorder="1"/>
    <xf numFmtId="41" fontId="2" fillId="0" borderId="5" xfId="0" applyNumberFormat="1" applyFont="1" applyBorder="1"/>
    <xf numFmtId="164" fontId="15" fillId="0" borderId="15" xfId="1" applyNumberFormat="1" applyFont="1" applyBorder="1" applyAlignment="1">
      <alignment horizontal="center" vertical="center"/>
    </xf>
    <xf numFmtId="41" fontId="15" fillId="0" borderId="16" xfId="1" applyNumberFormat="1" applyFont="1" applyBorder="1" applyAlignment="1">
      <alignment horizontal="center" vertical="center"/>
    </xf>
    <xf numFmtId="166" fontId="0" fillId="0" borderId="5" xfId="2" applyNumberFormat="1" applyFont="1" applyBorder="1"/>
    <xf numFmtId="164" fontId="2" fillId="0" borderId="5" xfId="1" applyNumberFormat="1" applyFont="1" applyBorder="1" applyAlignment="1">
      <alignment horizontal="center"/>
    </xf>
    <xf numFmtId="165" fontId="15" fillId="0" borderId="0" xfId="1" applyNumberFormat="1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/>
    <xf numFmtId="43" fontId="1" fillId="0" borderId="0" xfId="1" applyFont="1" applyBorder="1"/>
    <xf numFmtId="165" fontId="1" fillId="0" borderId="0" xfId="1" applyNumberFormat="1" applyFont="1" applyBorder="1"/>
    <xf numFmtId="0" fontId="15" fillId="0" borderId="0" xfId="0" applyFont="1" applyAlignment="1">
      <alignment horizontal="center"/>
    </xf>
    <xf numFmtId="0" fontId="0" fillId="2" borderId="0" xfId="0" applyFill="1"/>
    <xf numFmtId="164" fontId="0" fillId="0" borderId="0" xfId="0" applyNumberFormat="1" applyAlignment="1">
      <alignment horizontal="center"/>
    </xf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vertical="top"/>
    </xf>
    <xf numFmtId="0" fontId="0" fillId="0" borderId="8" xfId="0" applyBorder="1"/>
    <xf numFmtId="41" fontId="0" fillId="0" borderId="4" xfId="0" applyNumberFormat="1" applyBorder="1"/>
    <xf numFmtId="166" fontId="0" fillId="0" borderId="0" xfId="0" applyNumberFormat="1"/>
    <xf numFmtId="167" fontId="0" fillId="0" borderId="0" xfId="0" applyNumberFormat="1"/>
    <xf numFmtId="38" fontId="9" fillId="0" borderId="0" xfId="3" applyNumberFormat="1" applyFont="1"/>
    <xf numFmtId="0" fontId="2" fillId="0" borderId="23" xfId="0" applyFont="1" applyBorder="1" applyAlignment="1">
      <alignment horizontal="center" vertical="center"/>
    </xf>
    <xf numFmtId="0" fontId="0" fillId="0" borderId="24" xfId="0" applyBorder="1"/>
    <xf numFmtId="0" fontId="16" fillId="0" borderId="25" xfId="1" applyNumberFormat="1" applyFont="1" applyBorder="1" applyAlignment="1">
      <alignment horizontal="left"/>
    </xf>
    <xf numFmtId="165" fontId="0" fillId="0" borderId="24" xfId="0" applyNumberFormat="1" applyBorder="1"/>
    <xf numFmtId="0" fontId="15" fillId="6" borderId="0" xfId="0" applyFont="1" applyFill="1"/>
    <xf numFmtId="0" fontId="15" fillId="6" borderId="0" xfId="0" applyFont="1" applyFill="1" applyAlignment="1">
      <alignment horizontal="centerContinuous"/>
    </xf>
    <xf numFmtId="0" fontId="15" fillId="6" borderId="0" xfId="0" applyFont="1" applyFill="1" applyAlignment="1">
      <alignment horizontal="left"/>
    </xf>
    <xf numFmtId="167" fontId="0" fillId="6" borderId="0" xfId="1" applyNumberFormat="1" applyFont="1" applyFill="1" applyBorder="1"/>
    <xf numFmtId="165" fontId="0" fillId="6" borderId="24" xfId="1" applyNumberFormat="1" applyFont="1" applyFill="1" applyBorder="1"/>
    <xf numFmtId="165" fontId="0" fillId="6" borderId="0" xfId="1" applyNumberFormat="1" applyFont="1" applyFill="1" applyBorder="1"/>
    <xf numFmtId="0" fontId="0" fillId="6" borderId="0" xfId="0" applyFill="1"/>
    <xf numFmtId="0" fontId="0" fillId="6" borderId="24" xfId="0" applyFill="1" applyBorder="1"/>
    <xf numFmtId="166" fontId="0" fillId="6" borderId="0" xfId="2" applyNumberFormat="1" applyFont="1" applyFill="1" applyBorder="1"/>
    <xf numFmtId="167" fontId="0" fillId="6" borderId="0" xfId="1" applyNumberFormat="1" applyFont="1" applyFill="1"/>
    <xf numFmtId="168" fontId="0" fillId="6" borderId="19" xfId="1" applyNumberFormat="1" applyFont="1" applyFill="1" applyBorder="1"/>
    <xf numFmtId="168" fontId="0" fillId="6" borderId="6" xfId="1" applyNumberFormat="1" applyFont="1" applyFill="1" applyBorder="1"/>
    <xf numFmtId="166" fontId="0" fillId="6" borderId="24" xfId="2" applyNumberFormat="1" applyFont="1" applyFill="1" applyBorder="1"/>
    <xf numFmtId="168" fontId="0" fillId="6" borderId="24" xfId="1" applyNumberFormat="1" applyFont="1" applyFill="1" applyBorder="1"/>
    <xf numFmtId="168" fontId="0" fillId="6" borderId="0" xfId="1" applyNumberFormat="1" applyFont="1" applyFill="1" applyBorder="1"/>
    <xf numFmtId="166" fontId="0" fillId="6" borderId="0" xfId="2" applyNumberFormat="1" applyFont="1" applyFill="1"/>
    <xf numFmtId="0" fontId="0" fillId="6" borderId="25" xfId="0" applyFill="1" applyBorder="1"/>
    <xf numFmtId="165" fontId="0" fillId="6" borderId="4" xfId="1" applyNumberFormat="1" applyFont="1" applyFill="1" applyBorder="1"/>
    <xf numFmtId="0" fontId="2" fillId="0" borderId="0" xfId="3" applyFont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3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22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18" xfId="3" applyFont="1" applyBorder="1" applyAlignment="1">
      <alignment horizontal="center" vertical="center"/>
    </xf>
    <xf numFmtId="0" fontId="0" fillId="0" borderId="0" xfId="0" applyBorder="1"/>
    <xf numFmtId="41" fontId="0" fillId="0" borderId="0" xfId="0" applyNumberFormat="1" applyBorder="1"/>
    <xf numFmtId="0" fontId="2" fillId="0" borderId="6" xfId="0" applyFont="1" applyBorder="1"/>
    <xf numFmtId="41" fontId="2" fillId="0" borderId="6" xfId="0" applyNumberFormat="1" applyFont="1" applyBorder="1"/>
    <xf numFmtId="164" fontId="15" fillId="0" borderId="26" xfId="1" applyNumberFormat="1" applyFont="1" applyBorder="1" applyAlignment="1">
      <alignment horizontal="center" vertical="center"/>
    </xf>
    <xf numFmtId="41" fontId="15" fillId="0" borderId="27" xfId="1" applyNumberFormat="1" applyFont="1" applyBorder="1" applyAlignment="1">
      <alignment horizontal="center"/>
    </xf>
    <xf numFmtId="166" fontId="2" fillId="0" borderId="6" xfId="2" applyNumberFormat="1" applyFont="1" applyBorder="1"/>
    <xf numFmtId="164" fontId="15" fillId="0" borderId="6" xfId="1" applyNumberFormat="1" applyFont="1" applyBorder="1" applyAlignment="1">
      <alignment horizontal="center"/>
    </xf>
  </cellXfs>
  <cellStyles count="5">
    <cellStyle name="Comma" xfId="1" builtinId="3"/>
    <cellStyle name="Currency" xfId="4" builtinId="4"/>
    <cellStyle name="Normal" xfId="0" builtinId="0"/>
    <cellStyle name="Normal_OSK Spreads - 2006-3Q 10Q" xfId="3" xr:uid="{4BDE048F-00D0-4FDC-B622-BAB4656CBE7F}"/>
    <cellStyle name="Percent" xfId="2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6921b89f68d3868/Documents/TEXT%20BOOK%202%20CREDIT%20RISK%20MANAGEMENT%20and%20ANALYSIS/Jane%20Zhang%20Chapters/HSE_historicals_LBOmodel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s Sources &amp; Uses"/>
      <sheetName val="Transactions Sources &amp; Uses (H)"/>
      <sheetName val="Debt Schedule"/>
      <sheetName val="Operating Assumptions"/>
      <sheetName val="PF Cap (H)"/>
      <sheetName val="Operating Assumptions (H)"/>
      <sheetName val="Debt Schedule (H)"/>
      <sheetName val="Income Statement"/>
      <sheetName val="Income Statement (H)"/>
      <sheetName val="Balance Sheet"/>
      <sheetName val="Cash Flow Statement (H)"/>
      <sheetName val="Balance Sheet (H)"/>
      <sheetName val="Cash Flow Statement"/>
      <sheetName val="Ratio and Covenant Analysis"/>
      <sheetName val="Ratio and Covenant Analysis (H)"/>
      <sheetName val="10K Financials"/>
      <sheetName val="HSE 10K Financials"/>
      <sheetName val="Equity IRR"/>
      <sheetName val="Equity IRR (H)"/>
      <sheetName val="Yahoo CF"/>
      <sheetName val="Locations"/>
    </sheetNames>
    <sheetDataSet>
      <sheetData sheetId="0">
        <row r="8">
          <cell r="B8" t="str">
            <v>Revolver</v>
          </cell>
        </row>
      </sheetData>
      <sheetData sheetId="1">
        <row r="1">
          <cell r="B1" t="str">
            <v>HOME SUITES ("HSE")</v>
          </cell>
        </row>
      </sheetData>
      <sheetData sheetId="2"/>
      <sheetData sheetId="3">
        <row r="13">
          <cell r="C13">
            <v>61000</v>
          </cell>
        </row>
      </sheetData>
      <sheetData sheetId="4" refreshError="1"/>
      <sheetData sheetId="5">
        <row r="2">
          <cell r="B2" t="str">
            <v>Stress Case</v>
          </cell>
        </row>
      </sheetData>
      <sheetData sheetId="6"/>
      <sheetData sheetId="7">
        <row r="7">
          <cell r="H7">
            <v>44196</v>
          </cell>
        </row>
      </sheetData>
      <sheetData sheetId="8"/>
      <sheetData sheetId="9"/>
      <sheetData sheetId="10"/>
      <sheetData sheetId="11">
        <row r="29">
          <cell r="F29">
            <v>700000</v>
          </cell>
        </row>
      </sheetData>
      <sheetData sheetId="12"/>
      <sheetData sheetId="13" refreshError="1"/>
      <sheetData sheetId="14"/>
      <sheetData sheetId="15"/>
      <sheetData sheetId="16">
        <row r="1">
          <cell r="B1" t="str">
            <v>Home Suites ("HSE")</v>
          </cell>
        </row>
        <row r="2">
          <cell r="N2">
            <v>1.2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9BD46-C4AC-44C4-9266-3A29A3C74B72}">
  <dimension ref="A1:S118"/>
  <sheetViews>
    <sheetView showGridLines="0" tabSelected="1" topLeftCell="A6" workbookViewId="0">
      <selection activeCell="H17" sqref="H17"/>
    </sheetView>
  </sheetViews>
  <sheetFormatPr defaultRowHeight="14.5" x14ac:dyDescent="0.35"/>
  <cols>
    <col min="1" max="1" width="5.90625" style="7" customWidth="1"/>
    <col min="2" max="2" width="17.6328125" customWidth="1"/>
    <col min="3" max="3" width="11.54296875" customWidth="1"/>
    <col min="4" max="4" width="8.90625" bestFit="1" customWidth="1"/>
    <col min="5" max="6" width="11.6328125" customWidth="1"/>
    <col min="7" max="7" width="5.08984375" customWidth="1"/>
    <col min="8" max="8" width="16.08984375" customWidth="1"/>
    <col min="9" max="9" width="8.1796875" customWidth="1"/>
    <col min="10" max="10" width="7.7265625" bestFit="1" customWidth="1"/>
    <col min="11" max="11" width="11.26953125" bestFit="1" customWidth="1"/>
    <col min="12" max="12" width="11" bestFit="1" customWidth="1"/>
    <col min="13" max="14" width="16.08984375" customWidth="1"/>
    <col min="15" max="19" width="15" customWidth="1"/>
    <col min="258" max="258" width="5.08984375" customWidth="1"/>
    <col min="259" max="259" width="41.7265625" customWidth="1"/>
    <col min="260" max="260" width="14.7265625" customWidth="1"/>
    <col min="261" max="261" width="14.90625" customWidth="1"/>
    <col min="262" max="263" width="11.7265625" customWidth="1"/>
    <col min="264" max="264" width="11.90625" bestFit="1" customWidth="1"/>
    <col min="266" max="266" width="10.26953125" bestFit="1" customWidth="1"/>
    <col min="267" max="267" width="11.26953125" customWidth="1"/>
    <col min="268" max="268" width="5" customWidth="1"/>
    <col min="269" max="274" width="15" customWidth="1"/>
    <col min="514" max="514" width="5.08984375" customWidth="1"/>
    <col min="515" max="515" width="41.7265625" customWidth="1"/>
    <col min="516" max="516" width="14.7265625" customWidth="1"/>
    <col min="517" max="517" width="14.90625" customWidth="1"/>
    <col min="518" max="519" width="11.7265625" customWidth="1"/>
    <col min="520" max="520" width="11.90625" bestFit="1" customWidth="1"/>
    <col min="522" max="522" width="10.26953125" bestFit="1" customWidth="1"/>
    <col min="523" max="523" width="11.26953125" customWidth="1"/>
    <col min="524" max="524" width="5" customWidth="1"/>
    <col min="525" max="530" width="15" customWidth="1"/>
    <col min="770" max="770" width="5.08984375" customWidth="1"/>
    <col min="771" max="771" width="41.7265625" customWidth="1"/>
    <col min="772" max="772" width="14.7265625" customWidth="1"/>
    <col min="773" max="773" width="14.90625" customWidth="1"/>
    <col min="774" max="775" width="11.7265625" customWidth="1"/>
    <col min="776" max="776" width="11.90625" bestFit="1" customWidth="1"/>
    <col min="778" max="778" width="10.26953125" bestFit="1" customWidth="1"/>
    <col min="779" max="779" width="11.26953125" customWidth="1"/>
    <col min="780" max="780" width="5" customWidth="1"/>
    <col min="781" max="786" width="15" customWidth="1"/>
    <col min="1026" max="1026" width="5.08984375" customWidth="1"/>
    <col min="1027" max="1027" width="41.7265625" customWidth="1"/>
    <col min="1028" max="1028" width="14.7265625" customWidth="1"/>
    <col min="1029" max="1029" width="14.90625" customWidth="1"/>
    <col min="1030" max="1031" width="11.7265625" customWidth="1"/>
    <col min="1032" max="1032" width="11.90625" bestFit="1" customWidth="1"/>
    <col min="1034" max="1034" width="10.26953125" bestFit="1" customWidth="1"/>
    <col min="1035" max="1035" width="11.26953125" customWidth="1"/>
    <col min="1036" max="1036" width="5" customWidth="1"/>
    <col min="1037" max="1042" width="15" customWidth="1"/>
    <col min="1282" max="1282" width="5.08984375" customWidth="1"/>
    <col min="1283" max="1283" width="41.7265625" customWidth="1"/>
    <col min="1284" max="1284" width="14.7265625" customWidth="1"/>
    <col min="1285" max="1285" width="14.90625" customWidth="1"/>
    <col min="1286" max="1287" width="11.7265625" customWidth="1"/>
    <col min="1288" max="1288" width="11.90625" bestFit="1" customWidth="1"/>
    <col min="1290" max="1290" width="10.26953125" bestFit="1" customWidth="1"/>
    <col min="1291" max="1291" width="11.26953125" customWidth="1"/>
    <col min="1292" max="1292" width="5" customWidth="1"/>
    <col min="1293" max="1298" width="15" customWidth="1"/>
    <col min="1538" max="1538" width="5.08984375" customWidth="1"/>
    <col min="1539" max="1539" width="41.7265625" customWidth="1"/>
    <col min="1540" max="1540" width="14.7265625" customWidth="1"/>
    <col min="1541" max="1541" width="14.90625" customWidth="1"/>
    <col min="1542" max="1543" width="11.7265625" customWidth="1"/>
    <col min="1544" max="1544" width="11.90625" bestFit="1" customWidth="1"/>
    <col min="1546" max="1546" width="10.26953125" bestFit="1" customWidth="1"/>
    <col min="1547" max="1547" width="11.26953125" customWidth="1"/>
    <col min="1548" max="1548" width="5" customWidth="1"/>
    <col min="1549" max="1554" width="15" customWidth="1"/>
    <col min="1794" max="1794" width="5.08984375" customWidth="1"/>
    <col min="1795" max="1795" width="41.7265625" customWidth="1"/>
    <col min="1796" max="1796" width="14.7265625" customWidth="1"/>
    <col min="1797" max="1797" width="14.90625" customWidth="1"/>
    <col min="1798" max="1799" width="11.7265625" customWidth="1"/>
    <col min="1800" max="1800" width="11.90625" bestFit="1" customWidth="1"/>
    <col min="1802" max="1802" width="10.26953125" bestFit="1" customWidth="1"/>
    <col min="1803" max="1803" width="11.26953125" customWidth="1"/>
    <col min="1804" max="1804" width="5" customWidth="1"/>
    <col min="1805" max="1810" width="15" customWidth="1"/>
    <col min="2050" max="2050" width="5.08984375" customWidth="1"/>
    <col min="2051" max="2051" width="41.7265625" customWidth="1"/>
    <col min="2052" max="2052" width="14.7265625" customWidth="1"/>
    <col min="2053" max="2053" width="14.90625" customWidth="1"/>
    <col min="2054" max="2055" width="11.7265625" customWidth="1"/>
    <col min="2056" max="2056" width="11.90625" bestFit="1" customWidth="1"/>
    <col min="2058" max="2058" width="10.26953125" bestFit="1" customWidth="1"/>
    <col min="2059" max="2059" width="11.26953125" customWidth="1"/>
    <col min="2060" max="2060" width="5" customWidth="1"/>
    <col min="2061" max="2066" width="15" customWidth="1"/>
    <col min="2306" max="2306" width="5.08984375" customWidth="1"/>
    <col min="2307" max="2307" width="41.7265625" customWidth="1"/>
    <col min="2308" max="2308" width="14.7265625" customWidth="1"/>
    <col min="2309" max="2309" width="14.90625" customWidth="1"/>
    <col min="2310" max="2311" width="11.7265625" customWidth="1"/>
    <col min="2312" max="2312" width="11.90625" bestFit="1" customWidth="1"/>
    <col min="2314" max="2314" width="10.26953125" bestFit="1" customWidth="1"/>
    <col min="2315" max="2315" width="11.26953125" customWidth="1"/>
    <col min="2316" max="2316" width="5" customWidth="1"/>
    <col min="2317" max="2322" width="15" customWidth="1"/>
    <col min="2562" max="2562" width="5.08984375" customWidth="1"/>
    <col min="2563" max="2563" width="41.7265625" customWidth="1"/>
    <col min="2564" max="2564" width="14.7265625" customWidth="1"/>
    <col min="2565" max="2565" width="14.90625" customWidth="1"/>
    <col min="2566" max="2567" width="11.7265625" customWidth="1"/>
    <col min="2568" max="2568" width="11.90625" bestFit="1" customWidth="1"/>
    <col min="2570" max="2570" width="10.26953125" bestFit="1" customWidth="1"/>
    <col min="2571" max="2571" width="11.26953125" customWidth="1"/>
    <col min="2572" max="2572" width="5" customWidth="1"/>
    <col min="2573" max="2578" width="15" customWidth="1"/>
    <col min="2818" max="2818" width="5.08984375" customWidth="1"/>
    <col min="2819" max="2819" width="41.7265625" customWidth="1"/>
    <col min="2820" max="2820" width="14.7265625" customWidth="1"/>
    <col min="2821" max="2821" width="14.90625" customWidth="1"/>
    <col min="2822" max="2823" width="11.7265625" customWidth="1"/>
    <col min="2824" max="2824" width="11.90625" bestFit="1" customWidth="1"/>
    <col min="2826" max="2826" width="10.26953125" bestFit="1" customWidth="1"/>
    <col min="2827" max="2827" width="11.26953125" customWidth="1"/>
    <col min="2828" max="2828" width="5" customWidth="1"/>
    <col min="2829" max="2834" width="15" customWidth="1"/>
    <col min="3074" max="3074" width="5.08984375" customWidth="1"/>
    <col min="3075" max="3075" width="41.7265625" customWidth="1"/>
    <col min="3076" max="3076" width="14.7265625" customWidth="1"/>
    <col min="3077" max="3077" width="14.90625" customWidth="1"/>
    <col min="3078" max="3079" width="11.7265625" customWidth="1"/>
    <col min="3080" max="3080" width="11.90625" bestFit="1" customWidth="1"/>
    <col min="3082" max="3082" width="10.26953125" bestFit="1" customWidth="1"/>
    <col min="3083" max="3083" width="11.26953125" customWidth="1"/>
    <col min="3084" max="3084" width="5" customWidth="1"/>
    <col min="3085" max="3090" width="15" customWidth="1"/>
    <col min="3330" max="3330" width="5.08984375" customWidth="1"/>
    <col min="3331" max="3331" width="41.7265625" customWidth="1"/>
    <col min="3332" max="3332" width="14.7265625" customWidth="1"/>
    <col min="3333" max="3333" width="14.90625" customWidth="1"/>
    <col min="3334" max="3335" width="11.7265625" customWidth="1"/>
    <col min="3336" max="3336" width="11.90625" bestFit="1" customWidth="1"/>
    <col min="3338" max="3338" width="10.26953125" bestFit="1" customWidth="1"/>
    <col min="3339" max="3339" width="11.26953125" customWidth="1"/>
    <col min="3340" max="3340" width="5" customWidth="1"/>
    <col min="3341" max="3346" width="15" customWidth="1"/>
    <col min="3586" max="3586" width="5.08984375" customWidth="1"/>
    <col min="3587" max="3587" width="41.7265625" customWidth="1"/>
    <col min="3588" max="3588" width="14.7265625" customWidth="1"/>
    <col min="3589" max="3589" width="14.90625" customWidth="1"/>
    <col min="3590" max="3591" width="11.7265625" customWidth="1"/>
    <col min="3592" max="3592" width="11.90625" bestFit="1" customWidth="1"/>
    <col min="3594" max="3594" width="10.26953125" bestFit="1" customWidth="1"/>
    <col min="3595" max="3595" width="11.26953125" customWidth="1"/>
    <col min="3596" max="3596" width="5" customWidth="1"/>
    <col min="3597" max="3602" width="15" customWidth="1"/>
    <col min="3842" max="3842" width="5.08984375" customWidth="1"/>
    <col min="3843" max="3843" width="41.7265625" customWidth="1"/>
    <col min="3844" max="3844" width="14.7265625" customWidth="1"/>
    <col min="3845" max="3845" width="14.90625" customWidth="1"/>
    <col min="3846" max="3847" width="11.7265625" customWidth="1"/>
    <col min="3848" max="3848" width="11.90625" bestFit="1" customWidth="1"/>
    <col min="3850" max="3850" width="10.26953125" bestFit="1" customWidth="1"/>
    <col min="3851" max="3851" width="11.26953125" customWidth="1"/>
    <col min="3852" max="3852" width="5" customWidth="1"/>
    <col min="3853" max="3858" width="15" customWidth="1"/>
    <col min="4098" max="4098" width="5.08984375" customWidth="1"/>
    <col min="4099" max="4099" width="41.7265625" customWidth="1"/>
    <col min="4100" max="4100" width="14.7265625" customWidth="1"/>
    <col min="4101" max="4101" width="14.90625" customWidth="1"/>
    <col min="4102" max="4103" width="11.7265625" customWidth="1"/>
    <col min="4104" max="4104" width="11.90625" bestFit="1" customWidth="1"/>
    <col min="4106" max="4106" width="10.26953125" bestFit="1" customWidth="1"/>
    <col min="4107" max="4107" width="11.26953125" customWidth="1"/>
    <col min="4108" max="4108" width="5" customWidth="1"/>
    <col min="4109" max="4114" width="15" customWidth="1"/>
    <col min="4354" max="4354" width="5.08984375" customWidth="1"/>
    <col min="4355" max="4355" width="41.7265625" customWidth="1"/>
    <col min="4356" max="4356" width="14.7265625" customWidth="1"/>
    <col min="4357" max="4357" width="14.90625" customWidth="1"/>
    <col min="4358" max="4359" width="11.7265625" customWidth="1"/>
    <col min="4360" max="4360" width="11.90625" bestFit="1" customWidth="1"/>
    <col min="4362" max="4362" width="10.26953125" bestFit="1" customWidth="1"/>
    <col min="4363" max="4363" width="11.26953125" customWidth="1"/>
    <col min="4364" max="4364" width="5" customWidth="1"/>
    <col min="4365" max="4370" width="15" customWidth="1"/>
    <col min="4610" max="4610" width="5.08984375" customWidth="1"/>
    <col min="4611" max="4611" width="41.7265625" customWidth="1"/>
    <col min="4612" max="4612" width="14.7265625" customWidth="1"/>
    <col min="4613" max="4613" width="14.90625" customWidth="1"/>
    <col min="4614" max="4615" width="11.7265625" customWidth="1"/>
    <col min="4616" max="4616" width="11.90625" bestFit="1" customWidth="1"/>
    <col min="4618" max="4618" width="10.26953125" bestFit="1" customWidth="1"/>
    <col min="4619" max="4619" width="11.26953125" customWidth="1"/>
    <col min="4620" max="4620" width="5" customWidth="1"/>
    <col min="4621" max="4626" width="15" customWidth="1"/>
    <col min="4866" max="4866" width="5.08984375" customWidth="1"/>
    <col min="4867" max="4867" width="41.7265625" customWidth="1"/>
    <col min="4868" max="4868" width="14.7265625" customWidth="1"/>
    <col min="4869" max="4869" width="14.90625" customWidth="1"/>
    <col min="4870" max="4871" width="11.7265625" customWidth="1"/>
    <col min="4872" max="4872" width="11.90625" bestFit="1" customWidth="1"/>
    <col min="4874" max="4874" width="10.26953125" bestFit="1" customWidth="1"/>
    <col min="4875" max="4875" width="11.26953125" customWidth="1"/>
    <col min="4876" max="4876" width="5" customWidth="1"/>
    <col min="4877" max="4882" width="15" customWidth="1"/>
    <col min="5122" max="5122" width="5.08984375" customWidth="1"/>
    <col min="5123" max="5123" width="41.7265625" customWidth="1"/>
    <col min="5124" max="5124" width="14.7265625" customWidth="1"/>
    <col min="5125" max="5125" width="14.90625" customWidth="1"/>
    <col min="5126" max="5127" width="11.7265625" customWidth="1"/>
    <col min="5128" max="5128" width="11.90625" bestFit="1" customWidth="1"/>
    <col min="5130" max="5130" width="10.26953125" bestFit="1" customWidth="1"/>
    <col min="5131" max="5131" width="11.26953125" customWidth="1"/>
    <col min="5132" max="5132" width="5" customWidth="1"/>
    <col min="5133" max="5138" width="15" customWidth="1"/>
    <col min="5378" max="5378" width="5.08984375" customWidth="1"/>
    <col min="5379" max="5379" width="41.7265625" customWidth="1"/>
    <col min="5380" max="5380" width="14.7265625" customWidth="1"/>
    <col min="5381" max="5381" width="14.90625" customWidth="1"/>
    <col min="5382" max="5383" width="11.7265625" customWidth="1"/>
    <col min="5384" max="5384" width="11.90625" bestFit="1" customWidth="1"/>
    <col min="5386" max="5386" width="10.26953125" bestFit="1" customWidth="1"/>
    <col min="5387" max="5387" width="11.26953125" customWidth="1"/>
    <col min="5388" max="5388" width="5" customWidth="1"/>
    <col min="5389" max="5394" width="15" customWidth="1"/>
    <col min="5634" max="5634" width="5.08984375" customWidth="1"/>
    <col min="5635" max="5635" width="41.7265625" customWidth="1"/>
    <col min="5636" max="5636" width="14.7265625" customWidth="1"/>
    <col min="5637" max="5637" width="14.90625" customWidth="1"/>
    <col min="5638" max="5639" width="11.7265625" customWidth="1"/>
    <col min="5640" max="5640" width="11.90625" bestFit="1" customWidth="1"/>
    <col min="5642" max="5642" width="10.26953125" bestFit="1" customWidth="1"/>
    <col min="5643" max="5643" width="11.26953125" customWidth="1"/>
    <col min="5644" max="5644" width="5" customWidth="1"/>
    <col min="5645" max="5650" width="15" customWidth="1"/>
    <col min="5890" max="5890" width="5.08984375" customWidth="1"/>
    <col min="5891" max="5891" width="41.7265625" customWidth="1"/>
    <col min="5892" max="5892" width="14.7265625" customWidth="1"/>
    <col min="5893" max="5893" width="14.90625" customWidth="1"/>
    <col min="5894" max="5895" width="11.7265625" customWidth="1"/>
    <col min="5896" max="5896" width="11.90625" bestFit="1" customWidth="1"/>
    <col min="5898" max="5898" width="10.26953125" bestFit="1" customWidth="1"/>
    <col min="5899" max="5899" width="11.26953125" customWidth="1"/>
    <col min="5900" max="5900" width="5" customWidth="1"/>
    <col min="5901" max="5906" width="15" customWidth="1"/>
    <col min="6146" max="6146" width="5.08984375" customWidth="1"/>
    <col min="6147" max="6147" width="41.7265625" customWidth="1"/>
    <col min="6148" max="6148" width="14.7265625" customWidth="1"/>
    <col min="6149" max="6149" width="14.90625" customWidth="1"/>
    <col min="6150" max="6151" width="11.7265625" customWidth="1"/>
    <col min="6152" max="6152" width="11.90625" bestFit="1" customWidth="1"/>
    <col min="6154" max="6154" width="10.26953125" bestFit="1" customWidth="1"/>
    <col min="6155" max="6155" width="11.26953125" customWidth="1"/>
    <col min="6156" max="6156" width="5" customWidth="1"/>
    <col min="6157" max="6162" width="15" customWidth="1"/>
    <col min="6402" max="6402" width="5.08984375" customWidth="1"/>
    <col min="6403" max="6403" width="41.7265625" customWidth="1"/>
    <col min="6404" max="6404" width="14.7265625" customWidth="1"/>
    <col min="6405" max="6405" width="14.90625" customWidth="1"/>
    <col min="6406" max="6407" width="11.7265625" customWidth="1"/>
    <col min="6408" max="6408" width="11.90625" bestFit="1" customWidth="1"/>
    <col min="6410" max="6410" width="10.26953125" bestFit="1" customWidth="1"/>
    <col min="6411" max="6411" width="11.26953125" customWidth="1"/>
    <col min="6412" max="6412" width="5" customWidth="1"/>
    <col min="6413" max="6418" width="15" customWidth="1"/>
    <col min="6658" max="6658" width="5.08984375" customWidth="1"/>
    <col min="6659" max="6659" width="41.7265625" customWidth="1"/>
    <col min="6660" max="6660" width="14.7265625" customWidth="1"/>
    <col min="6661" max="6661" width="14.90625" customWidth="1"/>
    <col min="6662" max="6663" width="11.7265625" customWidth="1"/>
    <col min="6664" max="6664" width="11.90625" bestFit="1" customWidth="1"/>
    <col min="6666" max="6666" width="10.26953125" bestFit="1" customWidth="1"/>
    <col min="6667" max="6667" width="11.26953125" customWidth="1"/>
    <col min="6668" max="6668" width="5" customWidth="1"/>
    <col min="6669" max="6674" width="15" customWidth="1"/>
    <col min="6914" max="6914" width="5.08984375" customWidth="1"/>
    <col min="6915" max="6915" width="41.7265625" customWidth="1"/>
    <col min="6916" max="6916" width="14.7265625" customWidth="1"/>
    <col min="6917" max="6917" width="14.90625" customWidth="1"/>
    <col min="6918" max="6919" width="11.7265625" customWidth="1"/>
    <col min="6920" max="6920" width="11.90625" bestFit="1" customWidth="1"/>
    <col min="6922" max="6922" width="10.26953125" bestFit="1" customWidth="1"/>
    <col min="6923" max="6923" width="11.26953125" customWidth="1"/>
    <col min="6924" max="6924" width="5" customWidth="1"/>
    <col min="6925" max="6930" width="15" customWidth="1"/>
    <col min="7170" max="7170" width="5.08984375" customWidth="1"/>
    <col min="7171" max="7171" width="41.7265625" customWidth="1"/>
    <col min="7172" max="7172" width="14.7265625" customWidth="1"/>
    <col min="7173" max="7173" width="14.90625" customWidth="1"/>
    <col min="7174" max="7175" width="11.7265625" customWidth="1"/>
    <col min="7176" max="7176" width="11.90625" bestFit="1" customWidth="1"/>
    <col min="7178" max="7178" width="10.26953125" bestFit="1" customWidth="1"/>
    <col min="7179" max="7179" width="11.26953125" customWidth="1"/>
    <col min="7180" max="7180" width="5" customWidth="1"/>
    <col min="7181" max="7186" width="15" customWidth="1"/>
    <col min="7426" max="7426" width="5.08984375" customWidth="1"/>
    <col min="7427" max="7427" width="41.7265625" customWidth="1"/>
    <col min="7428" max="7428" width="14.7265625" customWidth="1"/>
    <col min="7429" max="7429" width="14.90625" customWidth="1"/>
    <col min="7430" max="7431" width="11.7265625" customWidth="1"/>
    <col min="7432" max="7432" width="11.90625" bestFit="1" customWidth="1"/>
    <col min="7434" max="7434" width="10.26953125" bestFit="1" customWidth="1"/>
    <col min="7435" max="7435" width="11.26953125" customWidth="1"/>
    <col min="7436" max="7436" width="5" customWidth="1"/>
    <col min="7437" max="7442" width="15" customWidth="1"/>
    <col min="7682" max="7682" width="5.08984375" customWidth="1"/>
    <col min="7683" max="7683" width="41.7265625" customWidth="1"/>
    <col min="7684" max="7684" width="14.7265625" customWidth="1"/>
    <col min="7685" max="7685" width="14.90625" customWidth="1"/>
    <col min="7686" max="7687" width="11.7265625" customWidth="1"/>
    <col min="7688" max="7688" width="11.90625" bestFit="1" customWidth="1"/>
    <col min="7690" max="7690" width="10.26953125" bestFit="1" customWidth="1"/>
    <col min="7691" max="7691" width="11.26953125" customWidth="1"/>
    <col min="7692" max="7692" width="5" customWidth="1"/>
    <col min="7693" max="7698" width="15" customWidth="1"/>
    <col min="7938" max="7938" width="5.08984375" customWidth="1"/>
    <col min="7939" max="7939" width="41.7265625" customWidth="1"/>
    <col min="7940" max="7940" width="14.7265625" customWidth="1"/>
    <col min="7941" max="7941" width="14.90625" customWidth="1"/>
    <col min="7942" max="7943" width="11.7265625" customWidth="1"/>
    <col min="7944" max="7944" width="11.90625" bestFit="1" customWidth="1"/>
    <col min="7946" max="7946" width="10.26953125" bestFit="1" customWidth="1"/>
    <col min="7947" max="7947" width="11.26953125" customWidth="1"/>
    <col min="7948" max="7948" width="5" customWidth="1"/>
    <col min="7949" max="7954" width="15" customWidth="1"/>
    <col min="8194" max="8194" width="5.08984375" customWidth="1"/>
    <col min="8195" max="8195" width="41.7265625" customWidth="1"/>
    <col min="8196" max="8196" width="14.7265625" customWidth="1"/>
    <col min="8197" max="8197" width="14.90625" customWidth="1"/>
    <col min="8198" max="8199" width="11.7265625" customWidth="1"/>
    <col min="8200" max="8200" width="11.90625" bestFit="1" customWidth="1"/>
    <col min="8202" max="8202" width="10.26953125" bestFit="1" customWidth="1"/>
    <col min="8203" max="8203" width="11.26953125" customWidth="1"/>
    <col min="8204" max="8204" width="5" customWidth="1"/>
    <col min="8205" max="8210" width="15" customWidth="1"/>
    <col min="8450" max="8450" width="5.08984375" customWidth="1"/>
    <col min="8451" max="8451" width="41.7265625" customWidth="1"/>
    <col min="8452" max="8452" width="14.7265625" customWidth="1"/>
    <col min="8453" max="8453" width="14.90625" customWidth="1"/>
    <col min="8454" max="8455" width="11.7265625" customWidth="1"/>
    <col min="8456" max="8456" width="11.90625" bestFit="1" customWidth="1"/>
    <col min="8458" max="8458" width="10.26953125" bestFit="1" customWidth="1"/>
    <col min="8459" max="8459" width="11.26953125" customWidth="1"/>
    <col min="8460" max="8460" width="5" customWidth="1"/>
    <col min="8461" max="8466" width="15" customWidth="1"/>
    <col min="8706" max="8706" width="5.08984375" customWidth="1"/>
    <col min="8707" max="8707" width="41.7265625" customWidth="1"/>
    <col min="8708" max="8708" width="14.7265625" customWidth="1"/>
    <col min="8709" max="8709" width="14.90625" customWidth="1"/>
    <col min="8710" max="8711" width="11.7265625" customWidth="1"/>
    <col min="8712" max="8712" width="11.90625" bestFit="1" customWidth="1"/>
    <col min="8714" max="8714" width="10.26953125" bestFit="1" customWidth="1"/>
    <col min="8715" max="8715" width="11.26953125" customWidth="1"/>
    <col min="8716" max="8716" width="5" customWidth="1"/>
    <col min="8717" max="8722" width="15" customWidth="1"/>
    <col min="8962" max="8962" width="5.08984375" customWidth="1"/>
    <col min="8963" max="8963" width="41.7265625" customWidth="1"/>
    <col min="8964" max="8964" width="14.7265625" customWidth="1"/>
    <col min="8965" max="8965" width="14.90625" customWidth="1"/>
    <col min="8966" max="8967" width="11.7265625" customWidth="1"/>
    <col min="8968" max="8968" width="11.90625" bestFit="1" customWidth="1"/>
    <col min="8970" max="8970" width="10.26953125" bestFit="1" customWidth="1"/>
    <col min="8971" max="8971" width="11.26953125" customWidth="1"/>
    <col min="8972" max="8972" width="5" customWidth="1"/>
    <col min="8973" max="8978" width="15" customWidth="1"/>
    <col min="9218" max="9218" width="5.08984375" customWidth="1"/>
    <col min="9219" max="9219" width="41.7265625" customWidth="1"/>
    <col min="9220" max="9220" width="14.7265625" customWidth="1"/>
    <col min="9221" max="9221" width="14.90625" customWidth="1"/>
    <col min="9222" max="9223" width="11.7265625" customWidth="1"/>
    <col min="9224" max="9224" width="11.90625" bestFit="1" customWidth="1"/>
    <col min="9226" max="9226" width="10.26953125" bestFit="1" customWidth="1"/>
    <col min="9227" max="9227" width="11.26953125" customWidth="1"/>
    <col min="9228" max="9228" width="5" customWidth="1"/>
    <col min="9229" max="9234" width="15" customWidth="1"/>
    <col min="9474" max="9474" width="5.08984375" customWidth="1"/>
    <col min="9475" max="9475" width="41.7265625" customWidth="1"/>
    <col min="9476" max="9476" width="14.7265625" customWidth="1"/>
    <col min="9477" max="9477" width="14.90625" customWidth="1"/>
    <col min="9478" max="9479" width="11.7265625" customWidth="1"/>
    <col min="9480" max="9480" width="11.90625" bestFit="1" customWidth="1"/>
    <col min="9482" max="9482" width="10.26953125" bestFit="1" customWidth="1"/>
    <col min="9483" max="9483" width="11.26953125" customWidth="1"/>
    <col min="9484" max="9484" width="5" customWidth="1"/>
    <col min="9485" max="9490" width="15" customWidth="1"/>
    <col min="9730" max="9730" width="5.08984375" customWidth="1"/>
    <col min="9731" max="9731" width="41.7265625" customWidth="1"/>
    <col min="9732" max="9732" width="14.7265625" customWidth="1"/>
    <col min="9733" max="9733" width="14.90625" customWidth="1"/>
    <col min="9734" max="9735" width="11.7265625" customWidth="1"/>
    <col min="9736" max="9736" width="11.90625" bestFit="1" customWidth="1"/>
    <col min="9738" max="9738" width="10.26953125" bestFit="1" customWidth="1"/>
    <col min="9739" max="9739" width="11.26953125" customWidth="1"/>
    <col min="9740" max="9740" width="5" customWidth="1"/>
    <col min="9741" max="9746" width="15" customWidth="1"/>
    <col min="9986" max="9986" width="5.08984375" customWidth="1"/>
    <col min="9987" max="9987" width="41.7265625" customWidth="1"/>
    <col min="9988" max="9988" width="14.7265625" customWidth="1"/>
    <col min="9989" max="9989" width="14.90625" customWidth="1"/>
    <col min="9990" max="9991" width="11.7265625" customWidth="1"/>
    <col min="9992" max="9992" width="11.90625" bestFit="1" customWidth="1"/>
    <col min="9994" max="9994" width="10.26953125" bestFit="1" customWidth="1"/>
    <col min="9995" max="9995" width="11.26953125" customWidth="1"/>
    <col min="9996" max="9996" width="5" customWidth="1"/>
    <col min="9997" max="10002" width="15" customWidth="1"/>
    <col min="10242" max="10242" width="5.08984375" customWidth="1"/>
    <col min="10243" max="10243" width="41.7265625" customWidth="1"/>
    <col min="10244" max="10244" width="14.7265625" customWidth="1"/>
    <col min="10245" max="10245" width="14.90625" customWidth="1"/>
    <col min="10246" max="10247" width="11.7265625" customWidth="1"/>
    <col min="10248" max="10248" width="11.90625" bestFit="1" customWidth="1"/>
    <col min="10250" max="10250" width="10.26953125" bestFit="1" customWidth="1"/>
    <col min="10251" max="10251" width="11.26953125" customWidth="1"/>
    <col min="10252" max="10252" width="5" customWidth="1"/>
    <col min="10253" max="10258" width="15" customWidth="1"/>
    <col min="10498" max="10498" width="5.08984375" customWidth="1"/>
    <col min="10499" max="10499" width="41.7265625" customWidth="1"/>
    <col min="10500" max="10500" width="14.7265625" customWidth="1"/>
    <col min="10501" max="10501" width="14.90625" customWidth="1"/>
    <col min="10502" max="10503" width="11.7265625" customWidth="1"/>
    <col min="10504" max="10504" width="11.90625" bestFit="1" customWidth="1"/>
    <col min="10506" max="10506" width="10.26953125" bestFit="1" customWidth="1"/>
    <col min="10507" max="10507" width="11.26953125" customWidth="1"/>
    <col min="10508" max="10508" width="5" customWidth="1"/>
    <col min="10509" max="10514" width="15" customWidth="1"/>
    <col min="10754" max="10754" width="5.08984375" customWidth="1"/>
    <col min="10755" max="10755" width="41.7265625" customWidth="1"/>
    <col min="10756" max="10756" width="14.7265625" customWidth="1"/>
    <col min="10757" max="10757" width="14.90625" customWidth="1"/>
    <col min="10758" max="10759" width="11.7265625" customWidth="1"/>
    <col min="10760" max="10760" width="11.90625" bestFit="1" customWidth="1"/>
    <col min="10762" max="10762" width="10.26953125" bestFit="1" customWidth="1"/>
    <col min="10763" max="10763" width="11.26953125" customWidth="1"/>
    <col min="10764" max="10764" width="5" customWidth="1"/>
    <col min="10765" max="10770" width="15" customWidth="1"/>
    <col min="11010" max="11010" width="5.08984375" customWidth="1"/>
    <col min="11011" max="11011" width="41.7265625" customWidth="1"/>
    <col min="11012" max="11012" width="14.7265625" customWidth="1"/>
    <col min="11013" max="11013" width="14.90625" customWidth="1"/>
    <col min="11014" max="11015" width="11.7265625" customWidth="1"/>
    <col min="11016" max="11016" width="11.90625" bestFit="1" customWidth="1"/>
    <col min="11018" max="11018" width="10.26953125" bestFit="1" customWidth="1"/>
    <col min="11019" max="11019" width="11.26953125" customWidth="1"/>
    <col min="11020" max="11020" width="5" customWidth="1"/>
    <col min="11021" max="11026" width="15" customWidth="1"/>
    <col min="11266" max="11266" width="5.08984375" customWidth="1"/>
    <col min="11267" max="11267" width="41.7265625" customWidth="1"/>
    <col min="11268" max="11268" width="14.7265625" customWidth="1"/>
    <col min="11269" max="11269" width="14.90625" customWidth="1"/>
    <col min="11270" max="11271" width="11.7265625" customWidth="1"/>
    <col min="11272" max="11272" width="11.90625" bestFit="1" customWidth="1"/>
    <col min="11274" max="11274" width="10.26953125" bestFit="1" customWidth="1"/>
    <col min="11275" max="11275" width="11.26953125" customWidth="1"/>
    <col min="11276" max="11276" width="5" customWidth="1"/>
    <col min="11277" max="11282" width="15" customWidth="1"/>
    <col min="11522" max="11522" width="5.08984375" customWidth="1"/>
    <col min="11523" max="11523" width="41.7265625" customWidth="1"/>
    <col min="11524" max="11524" width="14.7265625" customWidth="1"/>
    <col min="11525" max="11525" width="14.90625" customWidth="1"/>
    <col min="11526" max="11527" width="11.7265625" customWidth="1"/>
    <col min="11528" max="11528" width="11.90625" bestFit="1" customWidth="1"/>
    <col min="11530" max="11530" width="10.26953125" bestFit="1" customWidth="1"/>
    <col min="11531" max="11531" width="11.26953125" customWidth="1"/>
    <col min="11532" max="11532" width="5" customWidth="1"/>
    <col min="11533" max="11538" width="15" customWidth="1"/>
    <col min="11778" max="11778" width="5.08984375" customWidth="1"/>
    <col min="11779" max="11779" width="41.7265625" customWidth="1"/>
    <col min="11780" max="11780" width="14.7265625" customWidth="1"/>
    <col min="11781" max="11781" width="14.90625" customWidth="1"/>
    <col min="11782" max="11783" width="11.7265625" customWidth="1"/>
    <col min="11784" max="11784" width="11.90625" bestFit="1" customWidth="1"/>
    <col min="11786" max="11786" width="10.26953125" bestFit="1" customWidth="1"/>
    <col min="11787" max="11787" width="11.26953125" customWidth="1"/>
    <col min="11788" max="11788" width="5" customWidth="1"/>
    <col min="11789" max="11794" width="15" customWidth="1"/>
    <col min="12034" max="12034" width="5.08984375" customWidth="1"/>
    <col min="12035" max="12035" width="41.7265625" customWidth="1"/>
    <col min="12036" max="12036" width="14.7265625" customWidth="1"/>
    <col min="12037" max="12037" width="14.90625" customWidth="1"/>
    <col min="12038" max="12039" width="11.7265625" customWidth="1"/>
    <col min="12040" max="12040" width="11.90625" bestFit="1" customWidth="1"/>
    <col min="12042" max="12042" width="10.26953125" bestFit="1" customWidth="1"/>
    <col min="12043" max="12043" width="11.26953125" customWidth="1"/>
    <col min="12044" max="12044" width="5" customWidth="1"/>
    <col min="12045" max="12050" width="15" customWidth="1"/>
    <col min="12290" max="12290" width="5.08984375" customWidth="1"/>
    <col min="12291" max="12291" width="41.7265625" customWidth="1"/>
    <col min="12292" max="12292" width="14.7265625" customWidth="1"/>
    <col min="12293" max="12293" width="14.90625" customWidth="1"/>
    <col min="12294" max="12295" width="11.7265625" customWidth="1"/>
    <col min="12296" max="12296" width="11.90625" bestFit="1" customWidth="1"/>
    <col min="12298" max="12298" width="10.26953125" bestFit="1" customWidth="1"/>
    <col min="12299" max="12299" width="11.26953125" customWidth="1"/>
    <col min="12300" max="12300" width="5" customWidth="1"/>
    <col min="12301" max="12306" width="15" customWidth="1"/>
    <col min="12546" max="12546" width="5.08984375" customWidth="1"/>
    <col min="12547" max="12547" width="41.7265625" customWidth="1"/>
    <col min="12548" max="12548" width="14.7265625" customWidth="1"/>
    <col min="12549" max="12549" width="14.90625" customWidth="1"/>
    <col min="12550" max="12551" width="11.7265625" customWidth="1"/>
    <col min="12552" max="12552" width="11.90625" bestFit="1" customWidth="1"/>
    <col min="12554" max="12554" width="10.26953125" bestFit="1" customWidth="1"/>
    <col min="12555" max="12555" width="11.26953125" customWidth="1"/>
    <col min="12556" max="12556" width="5" customWidth="1"/>
    <col min="12557" max="12562" width="15" customWidth="1"/>
    <col min="12802" max="12802" width="5.08984375" customWidth="1"/>
    <col min="12803" max="12803" width="41.7265625" customWidth="1"/>
    <col min="12804" max="12804" width="14.7265625" customWidth="1"/>
    <col min="12805" max="12805" width="14.90625" customWidth="1"/>
    <col min="12806" max="12807" width="11.7265625" customWidth="1"/>
    <col min="12808" max="12808" width="11.90625" bestFit="1" customWidth="1"/>
    <col min="12810" max="12810" width="10.26953125" bestFit="1" customWidth="1"/>
    <col min="12811" max="12811" width="11.26953125" customWidth="1"/>
    <col min="12812" max="12812" width="5" customWidth="1"/>
    <col min="12813" max="12818" width="15" customWidth="1"/>
    <col min="13058" max="13058" width="5.08984375" customWidth="1"/>
    <col min="13059" max="13059" width="41.7265625" customWidth="1"/>
    <col min="13060" max="13060" width="14.7265625" customWidth="1"/>
    <col min="13061" max="13061" width="14.90625" customWidth="1"/>
    <col min="13062" max="13063" width="11.7265625" customWidth="1"/>
    <col min="13064" max="13064" width="11.90625" bestFit="1" customWidth="1"/>
    <col min="13066" max="13066" width="10.26953125" bestFit="1" customWidth="1"/>
    <col min="13067" max="13067" width="11.26953125" customWidth="1"/>
    <col min="13068" max="13068" width="5" customWidth="1"/>
    <col min="13069" max="13074" width="15" customWidth="1"/>
    <col min="13314" max="13314" width="5.08984375" customWidth="1"/>
    <col min="13315" max="13315" width="41.7265625" customWidth="1"/>
    <col min="13316" max="13316" width="14.7265625" customWidth="1"/>
    <col min="13317" max="13317" width="14.90625" customWidth="1"/>
    <col min="13318" max="13319" width="11.7265625" customWidth="1"/>
    <col min="13320" max="13320" width="11.90625" bestFit="1" customWidth="1"/>
    <col min="13322" max="13322" width="10.26953125" bestFit="1" customWidth="1"/>
    <col min="13323" max="13323" width="11.26953125" customWidth="1"/>
    <col min="13324" max="13324" width="5" customWidth="1"/>
    <col min="13325" max="13330" width="15" customWidth="1"/>
    <col min="13570" max="13570" width="5.08984375" customWidth="1"/>
    <col min="13571" max="13571" width="41.7265625" customWidth="1"/>
    <col min="13572" max="13572" width="14.7265625" customWidth="1"/>
    <col min="13573" max="13573" width="14.90625" customWidth="1"/>
    <col min="13574" max="13575" width="11.7265625" customWidth="1"/>
    <col min="13576" max="13576" width="11.90625" bestFit="1" customWidth="1"/>
    <col min="13578" max="13578" width="10.26953125" bestFit="1" customWidth="1"/>
    <col min="13579" max="13579" width="11.26953125" customWidth="1"/>
    <col min="13580" max="13580" width="5" customWidth="1"/>
    <col min="13581" max="13586" width="15" customWidth="1"/>
    <col min="13826" max="13826" width="5.08984375" customWidth="1"/>
    <col min="13827" max="13827" width="41.7265625" customWidth="1"/>
    <col min="13828" max="13828" width="14.7265625" customWidth="1"/>
    <col min="13829" max="13829" width="14.90625" customWidth="1"/>
    <col min="13830" max="13831" width="11.7265625" customWidth="1"/>
    <col min="13832" max="13832" width="11.90625" bestFit="1" customWidth="1"/>
    <col min="13834" max="13834" width="10.26953125" bestFit="1" customWidth="1"/>
    <col min="13835" max="13835" width="11.26953125" customWidth="1"/>
    <col min="13836" max="13836" width="5" customWidth="1"/>
    <col min="13837" max="13842" width="15" customWidth="1"/>
    <col min="14082" max="14082" width="5.08984375" customWidth="1"/>
    <col min="14083" max="14083" width="41.7265625" customWidth="1"/>
    <col min="14084" max="14084" width="14.7265625" customWidth="1"/>
    <col min="14085" max="14085" width="14.90625" customWidth="1"/>
    <col min="14086" max="14087" width="11.7265625" customWidth="1"/>
    <col min="14088" max="14088" width="11.90625" bestFit="1" customWidth="1"/>
    <col min="14090" max="14090" width="10.26953125" bestFit="1" customWidth="1"/>
    <col min="14091" max="14091" width="11.26953125" customWidth="1"/>
    <col min="14092" max="14092" width="5" customWidth="1"/>
    <col min="14093" max="14098" width="15" customWidth="1"/>
    <col min="14338" max="14338" width="5.08984375" customWidth="1"/>
    <col min="14339" max="14339" width="41.7265625" customWidth="1"/>
    <col min="14340" max="14340" width="14.7265625" customWidth="1"/>
    <col min="14341" max="14341" width="14.90625" customWidth="1"/>
    <col min="14342" max="14343" width="11.7265625" customWidth="1"/>
    <col min="14344" max="14344" width="11.90625" bestFit="1" customWidth="1"/>
    <col min="14346" max="14346" width="10.26953125" bestFit="1" customWidth="1"/>
    <col min="14347" max="14347" width="11.26953125" customWidth="1"/>
    <col min="14348" max="14348" width="5" customWidth="1"/>
    <col min="14349" max="14354" width="15" customWidth="1"/>
    <col min="14594" max="14594" width="5.08984375" customWidth="1"/>
    <col min="14595" max="14595" width="41.7265625" customWidth="1"/>
    <col min="14596" max="14596" width="14.7265625" customWidth="1"/>
    <col min="14597" max="14597" width="14.90625" customWidth="1"/>
    <col min="14598" max="14599" width="11.7265625" customWidth="1"/>
    <col min="14600" max="14600" width="11.90625" bestFit="1" customWidth="1"/>
    <col min="14602" max="14602" width="10.26953125" bestFit="1" customWidth="1"/>
    <col min="14603" max="14603" width="11.26953125" customWidth="1"/>
    <col min="14604" max="14604" width="5" customWidth="1"/>
    <col min="14605" max="14610" width="15" customWidth="1"/>
    <col min="14850" max="14850" width="5.08984375" customWidth="1"/>
    <col min="14851" max="14851" width="41.7265625" customWidth="1"/>
    <col min="14852" max="14852" width="14.7265625" customWidth="1"/>
    <col min="14853" max="14853" width="14.90625" customWidth="1"/>
    <col min="14854" max="14855" width="11.7265625" customWidth="1"/>
    <col min="14856" max="14856" width="11.90625" bestFit="1" customWidth="1"/>
    <col min="14858" max="14858" width="10.26953125" bestFit="1" customWidth="1"/>
    <col min="14859" max="14859" width="11.26953125" customWidth="1"/>
    <col min="14860" max="14860" width="5" customWidth="1"/>
    <col min="14861" max="14866" width="15" customWidth="1"/>
    <col min="15106" max="15106" width="5.08984375" customWidth="1"/>
    <col min="15107" max="15107" width="41.7265625" customWidth="1"/>
    <col min="15108" max="15108" width="14.7265625" customWidth="1"/>
    <col min="15109" max="15109" width="14.90625" customWidth="1"/>
    <col min="15110" max="15111" width="11.7265625" customWidth="1"/>
    <col min="15112" max="15112" width="11.90625" bestFit="1" customWidth="1"/>
    <col min="15114" max="15114" width="10.26953125" bestFit="1" customWidth="1"/>
    <col min="15115" max="15115" width="11.26953125" customWidth="1"/>
    <col min="15116" max="15116" width="5" customWidth="1"/>
    <col min="15117" max="15122" width="15" customWidth="1"/>
    <col min="15362" max="15362" width="5.08984375" customWidth="1"/>
    <col min="15363" max="15363" width="41.7265625" customWidth="1"/>
    <col min="15364" max="15364" width="14.7265625" customWidth="1"/>
    <col min="15365" max="15365" width="14.90625" customWidth="1"/>
    <col min="15366" max="15367" width="11.7265625" customWidth="1"/>
    <col min="15368" max="15368" width="11.90625" bestFit="1" customWidth="1"/>
    <col min="15370" max="15370" width="10.26953125" bestFit="1" customWidth="1"/>
    <col min="15371" max="15371" width="11.26953125" customWidth="1"/>
    <col min="15372" max="15372" width="5" customWidth="1"/>
    <col min="15373" max="15378" width="15" customWidth="1"/>
    <col min="15618" max="15618" width="5.08984375" customWidth="1"/>
    <col min="15619" max="15619" width="41.7265625" customWidth="1"/>
    <col min="15620" max="15620" width="14.7265625" customWidth="1"/>
    <col min="15621" max="15621" width="14.90625" customWidth="1"/>
    <col min="15622" max="15623" width="11.7265625" customWidth="1"/>
    <col min="15624" max="15624" width="11.90625" bestFit="1" customWidth="1"/>
    <col min="15626" max="15626" width="10.26953125" bestFit="1" customWidth="1"/>
    <col min="15627" max="15627" width="11.26953125" customWidth="1"/>
    <col min="15628" max="15628" width="5" customWidth="1"/>
    <col min="15629" max="15634" width="15" customWidth="1"/>
    <col min="15874" max="15874" width="5.08984375" customWidth="1"/>
    <col min="15875" max="15875" width="41.7265625" customWidth="1"/>
    <col min="15876" max="15876" width="14.7265625" customWidth="1"/>
    <col min="15877" max="15877" width="14.90625" customWidth="1"/>
    <col min="15878" max="15879" width="11.7265625" customWidth="1"/>
    <col min="15880" max="15880" width="11.90625" bestFit="1" customWidth="1"/>
    <col min="15882" max="15882" width="10.26953125" bestFit="1" customWidth="1"/>
    <col min="15883" max="15883" width="11.26953125" customWidth="1"/>
    <col min="15884" max="15884" width="5" customWidth="1"/>
    <col min="15885" max="15890" width="15" customWidth="1"/>
    <col min="16130" max="16130" width="5.08984375" customWidth="1"/>
    <col min="16131" max="16131" width="41.7265625" customWidth="1"/>
    <col min="16132" max="16132" width="14.7265625" customWidth="1"/>
    <col min="16133" max="16133" width="14.90625" customWidth="1"/>
    <col min="16134" max="16135" width="11.7265625" customWidth="1"/>
    <col min="16136" max="16136" width="11.90625" bestFit="1" customWidth="1"/>
    <col min="16138" max="16138" width="10.26953125" bestFit="1" customWidth="1"/>
    <col min="16139" max="16139" width="11.26953125" customWidth="1"/>
    <col min="16140" max="16140" width="5" customWidth="1"/>
    <col min="16141" max="16146" width="15" customWidth="1"/>
  </cols>
  <sheetData>
    <row r="1" spans="1:19" ht="26.25" customHeight="1" x14ac:dyDescent="0.35">
      <c r="A1" s="11"/>
      <c r="B1" s="12" t="s">
        <v>18</v>
      </c>
      <c r="C1" s="13"/>
      <c r="D1" s="13"/>
      <c r="E1" s="13"/>
      <c r="F1" s="13"/>
      <c r="G1" s="13"/>
      <c r="H1" s="13"/>
      <c r="I1" s="13"/>
      <c r="K1" s="2"/>
      <c r="L1" s="2"/>
      <c r="M1" s="2"/>
      <c r="N1" s="2"/>
      <c r="P1" s="2"/>
      <c r="Q1" s="2"/>
      <c r="R1" s="2"/>
      <c r="S1" s="2"/>
    </row>
    <row r="2" spans="1:19" ht="13.5" customHeight="1" x14ac:dyDescent="0.35">
      <c r="A2" s="14"/>
      <c r="B2" s="15" t="s">
        <v>19</v>
      </c>
      <c r="C2" s="14"/>
      <c r="D2" s="14"/>
      <c r="E2" s="14"/>
      <c r="F2" s="14"/>
      <c r="G2" s="14"/>
      <c r="H2" s="14"/>
      <c r="I2" s="14"/>
      <c r="J2" s="14"/>
      <c r="K2" s="14"/>
      <c r="L2" s="14"/>
      <c r="P2" s="2"/>
      <c r="Q2" s="2"/>
      <c r="R2" s="2"/>
      <c r="S2" s="2"/>
    </row>
    <row r="3" spans="1:19" ht="11.25" customHeight="1" x14ac:dyDescent="0.3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P3" s="2"/>
      <c r="Q3" s="2"/>
      <c r="R3" s="2"/>
      <c r="S3" s="2"/>
    </row>
    <row r="4" spans="1:19" ht="12.75" customHeight="1" x14ac:dyDescent="0.35">
      <c r="A4" s="14"/>
      <c r="B4" s="16"/>
      <c r="C4" s="187"/>
      <c r="D4" s="187"/>
      <c r="E4" s="187"/>
      <c r="F4" s="187"/>
      <c r="G4" s="187"/>
      <c r="H4" s="187"/>
      <c r="I4" s="187"/>
      <c r="J4" s="187"/>
      <c r="K4" s="187"/>
      <c r="L4" s="187"/>
      <c r="P4" s="2"/>
      <c r="Q4" s="2"/>
      <c r="R4" s="2"/>
      <c r="S4" s="2"/>
    </row>
    <row r="5" spans="1:19" ht="21.75" customHeight="1" x14ac:dyDescent="0.35">
      <c r="A5" s="14"/>
      <c r="B5" s="17" t="s">
        <v>20</v>
      </c>
      <c r="C5" s="18"/>
      <c r="D5" s="18"/>
      <c r="E5" s="18"/>
      <c r="F5" s="18"/>
      <c r="G5" s="18"/>
      <c r="H5" s="18"/>
      <c r="I5" s="18"/>
      <c r="J5" s="18"/>
      <c r="K5" s="18"/>
      <c r="L5" s="19"/>
      <c r="P5" s="2"/>
      <c r="Q5" s="2"/>
      <c r="R5" s="2"/>
      <c r="S5" s="2"/>
    </row>
    <row r="6" spans="1:19" ht="4.5" customHeight="1" x14ac:dyDescent="0.35">
      <c r="A6" s="14"/>
      <c r="P6" s="2"/>
      <c r="Q6" s="2"/>
      <c r="R6" s="2"/>
      <c r="S6" s="2"/>
    </row>
    <row r="7" spans="1:19" ht="29.5" thickBot="1" x14ac:dyDescent="0.4">
      <c r="A7" s="14"/>
      <c r="B7" s="20" t="s">
        <v>0</v>
      </c>
      <c r="C7" s="21" t="s">
        <v>21</v>
      </c>
      <c r="D7" s="21" t="s">
        <v>22</v>
      </c>
      <c r="E7" s="21" t="s">
        <v>23</v>
      </c>
      <c r="F7" s="21" t="s">
        <v>24</v>
      </c>
      <c r="H7" s="20" t="s">
        <v>1</v>
      </c>
      <c r="I7" s="20"/>
      <c r="J7" s="21" t="s">
        <v>25</v>
      </c>
      <c r="K7" s="21" t="s">
        <v>26</v>
      </c>
      <c r="L7" s="21" t="s">
        <v>27</v>
      </c>
      <c r="P7" s="2"/>
      <c r="Q7" s="2"/>
      <c r="R7" s="2"/>
      <c r="S7" s="2"/>
    </row>
    <row r="8" spans="1:19" ht="15" thickTop="1" x14ac:dyDescent="0.35">
      <c r="A8" s="14"/>
      <c r="B8" t="s">
        <v>28</v>
      </c>
      <c r="C8" s="22"/>
      <c r="D8" s="23">
        <f>+C8/$C$16</f>
        <v>0</v>
      </c>
      <c r="E8" s="188"/>
      <c r="F8" s="188"/>
      <c r="H8" t="s">
        <v>2</v>
      </c>
      <c r="J8" s="7"/>
      <c r="K8" s="7"/>
      <c r="L8" s="24">
        <v>0</v>
      </c>
      <c r="P8" s="2"/>
      <c r="Q8" s="2"/>
      <c r="R8" s="2"/>
      <c r="S8" s="2"/>
    </row>
    <row r="9" spans="1:19" x14ac:dyDescent="0.35">
      <c r="A9" s="14"/>
      <c r="B9" t="s">
        <v>3</v>
      </c>
      <c r="C9" s="22">
        <v>700000</v>
      </c>
      <c r="D9" s="23">
        <f t="shared" ref="D9:D16" si="0">+C9/$C$16</f>
        <v>9.2147603623795177E-2</v>
      </c>
      <c r="E9" s="25">
        <f>+C9/E18</f>
        <v>1.8306913841386805</v>
      </c>
      <c r="F9" s="25">
        <f>C9/$E$18</f>
        <v>1.8306913841386805</v>
      </c>
      <c r="H9" t="s">
        <v>29</v>
      </c>
      <c r="J9" s="26">
        <v>22.5</v>
      </c>
      <c r="K9" s="27">
        <v>184662.39999999999</v>
      </c>
      <c r="L9" s="27">
        <f>+K9*J9</f>
        <v>4154904</v>
      </c>
      <c r="P9" s="2"/>
      <c r="Q9" s="2"/>
      <c r="R9" s="2"/>
      <c r="S9" s="2"/>
    </row>
    <row r="10" spans="1:19" x14ac:dyDescent="0.35">
      <c r="A10" s="14"/>
      <c r="B10" t="s">
        <v>4</v>
      </c>
      <c r="C10" s="22">
        <v>800000</v>
      </c>
      <c r="D10" s="23">
        <f t="shared" si="0"/>
        <v>0.10531154699862307</v>
      </c>
      <c r="E10" s="188">
        <f>+C10/$E$18</f>
        <v>2.0922187247299204</v>
      </c>
      <c r="F10" s="188">
        <f t="shared" ref="F10:F16" si="1">C10/$E$18</f>
        <v>2.0922187247299204</v>
      </c>
      <c r="H10" t="s">
        <v>30</v>
      </c>
      <c r="L10" s="22">
        <f>+'Fig. 6.2'!D8</f>
        <v>3220346.4</v>
      </c>
      <c r="P10" s="2"/>
      <c r="Q10" s="189"/>
      <c r="R10" s="189"/>
      <c r="S10" s="189"/>
    </row>
    <row r="11" spans="1:19" x14ac:dyDescent="0.35">
      <c r="A11" s="14"/>
      <c r="B11" s="28" t="s">
        <v>5</v>
      </c>
      <c r="C11" s="29">
        <v>1500000</v>
      </c>
      <c r="D11" s="30">
        <f t="shared" si="0"/>
        <v>0.19745915062241826</v>
      </c>
      <c r="E11" s="31">
        <f t="shared" ref="E11:E16" si="2">+C11/$E$18</f>
        <v>3.9229101088686011</v>
      </c>
      <c r="F11" s="31">
        <f t="shared" si="1"/>
        <v>3.9229101088686011</v>
      </c>
      <c r="G11" s="32"/>
      <c r="H11" t="s">
        <v>6</v>
      </c>
      <c r="J11" s="190">
        <v>0.03</v>
      </c>
      <c r="L11" s="22">
        <f>+J11*(L9+L10)</f>
        <v>221257.51200000002</v>
      </c>
      <c r="P11" s="2"/>
    </row>
    <row r="12" spans="1:19" x14ac:dyDescent="0.35">
      <c r="A12" s="14"/>
      <c r="B12" t="s">
        <v>31</v>
      </c>
      <c r="C12" s="22">
        <v>795000</v>
      </c>
      <c r="D12" s="23">
        <f t="shared" si="0"/>
        <v>0.10465334982988167</v>
      </c>
      <c r="E12" s="25">
        <f t="shared" si="2"/>
        <v>2.0791423577003587</v>
      </c>
      <c r="F12" s="25">
        <f t="shared" si="1"/>
        <v>2.0791423577003587</v>
      </c>
      <c r="G12" s="32"/>
      <c r="L12" s="33"/>
      <c r="P12" s="2"/>
    </row>
    <row r="13" spans="1:19" x14ac:dyDescent="0.35">
      <c r="A13" s="14"/>
      <c r="B13" s="28" t="s">
        <v>32</v>
      </c>
      <c r="C13" s="29">
        <v>2295000</v>
      </c>
      <c r="D13" s="34">
        <f t="shared" si="0"/>
        <v>0.30211250045229993</v>
      </c>
      <c r="E13" s="31">
        <f t="shared" si="2"/>
        <v>6.0020524665689603</v>
      </c>
      <c r="F13" s="31">
        <f t="shared" si="1"/>
        <v>6.0020524665689603</v>
      </c>
      <c r="G13" s="35"/>
      <c r="L13" s="33"/>
      <c r="P13" s="2"/>
    </row>
    <row r="14" spans="1:19" ht="12" customHeight="1" x14ac:dyDescent="0.35">
      <c r="A14" s="14"/>
      <c r="B14" s="36"/>
      <c r="C14" s="36"/>
      <c r="D14" s="36"/>
      <c r="E14" s="36"/>
      <c r="F14" s="36"/>
      <c r="G14" s="36"/>
      <c r="L14" s="33"/>
      <c r="P14" s="2"/>
    </row>
    <row r="15" spans="1:19" x14ac:dyDescent="0.35">
      <c r="A15" s="14"/>
      <c r="B15" s="36" t="s">
        <v>8</v>
      </c>
      <c r="C15" s="22">
        <f>+L16-C13</f>
        <v>5301507.9120000005</v>
      </c>
      <c r="D15" s="23">
        <f t="shared" si="0"/>
        <v>0.69788749954770013</v>
      </c>
      <c r="E15" s="188">
        <f t="shared" si="2"/>
        <v>13.864892653487782</v>
      </c>
      <c r="F15" s="188">
        <f t="shared" si="1"/>
        <v>13.864892653487782</v>
      </c>
      <c r="G15" s="35"/>
      <c r="L15" s="33"/>
      <c r="P15" s="2"/>
    </row>
    <row r="16" spans="1:19" ht="15" thickBot="1" x14ac:dyDescent="0.4">
      <c r="A16" s="14"/>
      <c r="B16" s="28" t="s">
        <v>33</v>
      </c>
      <c r="C16" s="37">
        <v>7596507.9120000005</v>
      </c>
      <c r="D16" s="38">
        <f t="shared" si="0"/>
        <v>1</v>
      </c>
      <c r="E16" s="39">
        <f t="shared" si="2"/>
        <v>19.866945120056741</v>
      </c>
      <c r="F16" s="39">
        <f t="shared" si="1"/>
        <v>19.866945120056741</v>
      </c>
      <c r="G16" s="40"/>
      <c r="H16" s="28" t="s">
        <v>34</v>
      </c>
      <c r="I16" s="41"/>
      <c r="J16" s="41"/>
      <c r="K16" s="41"/>
      <c r="L16" s="37">
        <f>SUM(L9:L15)</f>
        <v>7596507.9120000005</v>
      </c>
      <c r="P16" s="2"/>
    </row>
    <row r="17" spans="1:16" ht="21.75" customHeight="1" thickTop="1" x14ac:dyDescent="0.35">
      <c r="A17" s="14"/>
      <c r="C17" s="5"/>
      <c r="P17" s="2"/>
    </row>
    <row r="18" spans="1:16" x14ac:dyDescent="0.35">
      <c r="A18" s="14"/>
      <c r="B18" s="42"/>
      <c r="D18" s="42" t="s">
        <v>35</v>
      </c>
      <c r="E18" s="43">
        <v>382369.2</v>
      </c>
      <c r="F18" s="5"/>
      <c r="P18" s="2"/>
    </row>
    <row r="19" spans="1:16" x14ac:dyDescent="0.35">
      <c r="A19" s="14"/>
      <c r="D19" s="42" t="s">
        <v>36</v>
      </c>
      <c r="E19" s="43">
        <v>576528</v>
      </c>
    </row>
    <row r="20" spans="1:16" ht="21.75" customHeight="1" x14ac:dyDescent="0.35">
      <c r="A20" s="14"/>
      <c r="B20" s="42"/>
      <c r="C20" s="42" t="s">
        <v>201</v>
      </c>
      <c r="D20" s="44">
        <v>0.01</v>
      </c>
    </row>
    <row r="21" spans="1:16" ht="21.75" customHeight="1" x14ac:dyDescent="0.35">
      <c r="A21" s="14"/>
      <c r="D21" s="191"/>
      <c r="E21" s="191"/>
      <c r="F21" s="191"/>
      <c r="G21" s="191"/>
      <c r="H21" s="191"/>
      <c r="I21" s="191"/>
      <c r="J21" s="191"/>
      <c r="K21" s="191"/>
      <c r="L21" s="191"/>
    </row>
    <row r="22" spans="1:16" ht="21.75" customHeight="1" x14ac:dyDescent="0.35">
      <c r="A22" s="14"/>
      <c r="D22" s="191"/>
      <c r="E22" s="191"/>
      <c r="F22" s="191"/>
      <c r="G22" s="191"/>
      <c r="H22" s="191"/>
      <c r="I22" s="191"/>
      <c r="J22" s="191"/>
      <c r="K22" s="191"/>
      <c r="L22" s="45" t="s">
        <v>37</v>
      </c>
    </row>
    <row r="23" spans="1:16" ht="21.75" customHeight="1" x14ac:dyDescent="0.35">
      <c r="A23" s="14"/>
      <c r="D23" s="191"/>
      <c r="E23" s="191"/>
      <c r="F23" s="191"/>
      <c r="G23" s="191"/>
      <c r="H23" s="191"/>
      <c r="I23" s="191"/>
      <c r="J23" s="191"/>
      <c r="K23" s="191"/>
      <c r="L23" s="191"/>
    </row>
    <row r="24" spans="1:16" ht="21.75" customHeight="1" x14ac:dyDescent="0.35">
      <c r="A24" s="14"/>
      <c r="D24" s="191"/>
      <c r="E24" s="191"/>
      <c r="F24" s="191"/>
      <c r="G24" s="191"/>
      <c r="H24" s="191"/>
      <c r="I24" s="191"/>
      <c r="J24" s="191"/>
      <c r="K24" s="191"/>
      <c r="L24" s="191"/>
    </row>
    <row r="25" spans="1:16" ht="21.75" customHeight="1" x14ac:dyDescent="0.35">
      <c r="A25"/>
      <c r="D25" s="191"/>
      <c r="E25" s="191"/>
      <c r="F25" s="191"/>
      <c r="G25" s="191"/>
      <c r="H25" s="191"/>
      <c r="I25" s="191"/>
      <c r="J25" s="191"/>
      <c r="K25" s="191"/>
      <c r="L25" s="191"/>
    </row>
    <row r="26" spans="1:16" ht="21.75" customHeight="1" x14ac:dyDescent="0.35">
      <c r="A26"/>
    </row>
    <row r="27" spans="1:16" ht="21.75" customHeight="1" x14ac:dyDescent="0.35">
      <c r="A27"/>
    </row>
    <row r="28" spans="1:16" ht="21.75" customHeight="1" x14ac:dyDescent="0.35">
      <c r="A28"/>
    </row>
    <row r="29" spans="1:16" ht="21.75" customHeight="1" x14ac:dyDescent="0.35">
      <c r="A29"/>
    </row>
    <row r="30" spans="1:16" ht="21.75" customHeight="1" x14ac:dyDescent="0.35">
      <c r="A30"/>
    </row>
    <row r="31" spans="1:16" ht="21.75" customHeight="1" x14ac:dyDescent="0.35">
      <c r="A31"/>
    </row>
    <row r="32" spans="1:16" ht="21.75" customHeight="1" x14ac:dyDescent="0.35">
      <c r="A32"/>
    </row>
    <row r="33" customFormat="1" ht="21.75" customHeight="1" x14ac:dyDescent="0.35"/>
    <row r="34" customFormat="1" ht="21.75" customHeight="1" x14ac:dyDescent="0.35"/>
    <row r="35" customFormat="1" ht="21.75" customHeight="1" x14ac:dyDescent="0.35"/>
    <row r="36" customFormat="1" ht="21.75" customHeight="1" x14ac:dyDescent="0.35"/>
    <row r="37" customFormat="1" ht="21.75" customHeight="1" x14ac:dyDescent="0.35"/>
    <row r="38" customFormat="1" ht="21.75" customHeight="1" x14ac:dyDescent="0.35"/>
    <row r="39" customFormat="1" ht="21.75" customHeight="1" x14ac:dyDescent="0.35"/>
    <row r="40" customFormat="1" ht="21.75" customHeight="1" x14ac:dyDescent="0.35"/>
    <row r="41" customFormat="1" ht="21.75" customHeight="1" x14ac:dyDescent="0.35"/>
    <row r="42" customFormat="1" ht="21.75" customHeight="1" x14ac:dyDescent="0.35"/>
    <row r="43" customFormat="1" ht="21.75" customHeight="1" x14ac:dyDescent="0.35"/>
    <row r="44" customFormat="1" ht="21.75" customHeight="1" x14ac:dyDescent="0.35"/>
    <row r="45" customFormat="1" ht="21.75" customHeight="1" x14ac:dyDescent="0.35"/>
    <row r="46" customFormat="1" ht="21.75" customHeight="1" x14ac:dyDescent="0.35"/>
    <row r="47" customFormat="1" ht="21.75" customHeight="1" x14ac:dyDescent="0.35"/>
    <row r="48" customFormat="1" ht="21.75" customHeight="1" x14ac:dyDescent="0.35"/>
    <row r="49" customFormat="1" ht="21.75" customHeight="1" x14ac:dyDescent="0.35"/>
    <row r="50" customFormat="1" ht="21.75" customHeight="1" x14ac:dyDescent="0.35"/>
    <row r="51" customFormat="1" ht="21.75" customHeight="1" x14ac:dyDescent="0.35"/>
    <row r="52" customFormat="1" ht="21.75" customHeight="1" x14ac:dyDescent="0.35"/>
    <row r="53" customFormat="1" ht="21.75" customHeight="1" x14ac:dyDescent="0.35"/>
    <row r="54" customFormat="1" ht="21.75" customHeight="1" x14ac:dyDescent="0.35"/>
    <row r="55" customFormat="1" ht="21.75" customHeight="1" x14ac:dyDescent="0.35"/>
    <row r="56" customFormat="1" ht="21.75" customHeight="1" x14ac:dyDescent="0.35"/>
    <row r="57" customFormat="1" ht="21.75" customHeight="1" x14ac:dyDescent="0.35"/>
    <row r="58" customFormat="1" ht="21.75" customHeight="1" x14ac:dyDescent="0.35"/>
    <row r="59" customFormat="1" ht="21.75" customHeight="1" x14ac:dyDescent="0.35"/>
    <row r="60" customFormat="1" ht="21.75" customHeight="1" x14ac:dyDescent="0.35"/>
    <row r="61" customFormat="1" ht="21.75" customHeight="1" x14ac:dyDescent="0.35"/>
    <row r="62" customFormat="1" ht="21.75" customHeight="1" x14ac:dyDescent="0.35"/>
    <row r="63" customFormat="1" ht="21.75" customHeight="1" x14ac:dyDescent="0.35"/>
    <row r="64" customFormat="1" ht="21.75" customHeight="1" x14ac:dyDescent="0.35"/>
    <row r="65" customFormat="1" ht="21.75" customHeight="1" x14ac:dyDescent="0.35"/>
    <row r="66" customFormat="1" ht="21.75" customHeight="1" x14ac:dyDescent="0.35"/>
    <row r="67" customFormat="1" ht="21.75" customHeight="1" x14ac:dyDescent="0.35"/>
    <row r="68" customFormat="1" ht="21.75" customHeight="1" x14ac:dyDescent="0.35"/>
    <row r="69" customFormat="1" ht="21.75" customHeight="1" x14ac:dyDescent="0.35"/>
    <row r="70" customFormat="1" ht="21.75" customHeight="1" x14ac:dyDescent="0.35"/>
    <row r="71" customFormat="1" ht="21.75" customHeight="1" x14ac:dyDescent="0.35"/>
    <row r="72" customFormat="1" ht="21.75" customHeight="1" x14ac:dyDescent="0.35"/>
    <row r="73" customFormat="1" ht="21.75" customHeight="1" x14ac:dyDescent="0.35"/>
    <row r="74" customFormat="1" ht="21.75" customHeight="1" x14ac:dyDescent="0.35"/>
    <row r="75" customFormat="1" ht="21.75" customHeight="1" x14ac:dyDescent="0.35"/>
    <row r="76" customFormat="1" ht="21.75" customHeight="1" x14ac:dyDescent="0.35"/>
    <row r="77" customFormat="1" ht="21.75" customHeight="1" x14ac:dyDescent="0.35"/>
    <row r="78" customFormat="1" ht="21.75" customHeight="1" x14ac:dyDescent="0.35"/>
    <row r="79" customFormat="1" ht="21.75" customHeight="1" x14ac:dyDescent="0.35"/>
    <row r="80" customFormat="1" ht="21.75" customHeight="1" x14ac:dyDescent="0.35"/>
    <row r="81" customFormat="1" ht="21.75" customHeight="1" x14ac:dyDescent="0.35"/>
    <row r="82" customFormat="1" ht="21.75" customHeight="1" x14ac:dyDescent="0.35"/>
    <row r="83" customFormat="1" ht="21.75" customHeight="1" x14ac:dyDescent="0.35"/>
    <row r="84" customFormat="1" ht="21.75" customHeight="1" x14ac:dyDescent="0.35"/>
    <row r="85" customFormat="1" ht="21.75" customHeight="1" x14ac:dyDescent="0.35"/>
    <row r="86" customFormat="1" ht="21.75" customHeight="1" x14ac:dyDescent="0.35"/>
    <row r="87" customFormat="1" ht="21.75" customHeight="1" x14ac:dyDescent="0.35"/>
    <row r="88" customFormat="1" ht="21.75" customHeight="1" x14ac:dyDescent="0.35"/>
    <row r="89" customFormat="1" ht="21.75" customHeight="1" x14ac:dyDescent="0.35"/>
    <row r="90" customFormat="1" ht="21.75" customHeight="1" x14ac:dyDescent="0.35"/>
    <row r="91" customFormat="1" ht="21.75" customHeight="1" x14ac:dyDescent="0.35"/>
    <row r="92" customFormat="1" ht="21.75" customHeight="1" x14ac:dyDescent="0.35"/>
    <row r="93" customFormat="1" ht="21.75" customHeight="1" x14ac:dyDescent="0.35"/>
    <row r="94" customFormat="1" ht="21.75" customHeight="1" x14ac:dyDescent="0.35"/>
    <row r="95" customFormat="1" ht="21.75" customHeight="1" x14ac:dyDescent="0.35"/>
    <row r="96" customFormat="1" ht="21.75" customHeight="1" x14ac:dyDescent="0.35"/>
    <row r="97" customFormat="1" ht="21.75" customHeight="1" x14ac:dyDescent="0.35"/>
    <row r="98" customFormat="1" ht="21.75" customHeight="1" x14ac:dyDescent="0.35"/>
    <row r="99" customFormat="1" ht="21.75" customHeight="1" x14ac:dyDescent="0.35"/>
    <row r="100" customFormat="1" ht="21.75" customHeight="1" x14ac:dyDescent="0.35"/>
    <row r="101" customFormat="1" ht="21.75" customHeight="1" x14ac:dyDescent="0.35"/>
    <row r="102" customFormat="1" ht="21.75" customHeight="1" x14ac:dyDescent="0.35"/>
    <row r="103" customFormat="1" ht="21.75" customHeight="1" x14ac:dyDescent="0.35"/>
    <row r="104" customFormat="1" ht="21.75" customHeight="1" x14ac:dyDescent="0.35"/>
    <row r="105" customFormat="1" ht="21.75" customHeight="1" x14ac:dyDescent="0.35"/>
    <row r="106" customFormat="1" ht="21.75" customHeight="1" x14ac:dyDescent="0.35"/>
    <row r="107" customFormat="1" ht="21.75" customHeight="1" x14ac:dyDescent="0.35"/>
    <row r="108" customFormat="1" ht="21.75" customHeight="1" x14ac:dyDescent="0.35"/>
    <row r="109" customFormat="1" ht="21.75" customHeight="1" x14ac:dyDescent="0.35"/>
    <row r="110" customFormat="1" ht="21.75" customHeight="1" x14ac:dyDescent="0.35"/>
    <row r="111" customFormat="1" ht="21.75" customHeight="1" x14ac:dyDescent="0.35"/>
    <row r="112" customFormat="1" ht="21.75" customHeight="1" x14ac:dyDescent="0.35"/>
    <row r="113" customFormat="1" ht="21.75" customHeight="1" x14ac:dyDescent="0.35"/>
    <row r="114" customFormat="1" ht="21.75" customHeight="1" x14ac:dyDescent="0.35"/>
    <row r="115" customFormat="1" ht="21.75" customHeight="1" x14ac:dyDescent="0.35"/>
    <row r="116" customFormat="1" ht="21.75" customHeight="1" x14ac:dyDescent="0.35"/>
    <row r="117" customFormat="1" ht="21.75" customHeight="1" x14ac:dyDescent="0.35"/>
    <row r="118" customFormat="1" ht="21.75" customHeight="1" x14ac:dyDescent="0.35"/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B28A0-D0E8-4563-A5BB-B488D3D2F2A9}">
  <dimension ref="A1:V112"/>
  <sheetViews>
    <sheetView showGridLines="0" workbookViewId="0">
      <selection activeCell="S26" sqref="S26"/>
    </sheetView>
  </sheetViews>
  <sheetFormatPr defaultRowHeight="14.5" x14ac:dyDescent="0.35"/>
  <cols>
    <col min="1" max="1" width="5.90625" style="7" customWidth="1"/>
    <col min="2" max="2" width="16" customWidth="1"/>
    <col min="3" max="7" width="2.26953125" customWidth="1"/>
    <col min="8" max="8" width="15" customWidth="1"/>
    <col min="9" max="9" width="16.1796875" bestFit="1" customWidth="1"/>
    <col min="10" max="16" width="10.6328125" bestFit="1" customWidth="1"/>
    <col min="17" max="17" width="11.08984375" customWidth="1"/>
    <col min="18" max="21" width="15" customWidth="1"/>
    <col min="260" max="260" width="5.08984375" customWidth="1"/>
    <col min="261" max="261" width="41.7265625" customWidth="1"/>
    <col min="262" max="262" width="14.7265625" customWidth="1"/>
    <col min="263" max="263" width="14.90625" customWidth="1"/>
    <col min="264" max="265" width="11.7265625" customWidth="1"/>
    <col min="266" max="266" width="11.90625" bestFit="1" customWidth="1"/>
    <col min="268" max="268" width="10.26953125" bestFit="1" customWidth="1"/>
    <col min="269" max="269" width="11.26953125" customWidth="1"/>
    <col min="270" max="270" width="5" customWidth="1"/>
    <col min="271" max="276" width="15" customWidth="1"/>
    <col min="516" max="516" width="5.08984375" customWidth="1"/>
    <col min="517" max="517" width="41.7265625" customWidth="1"/>
    <col min="518" max="518" width="14.7265625" customWidth="1"/>
    <col min="519" max="519" width="14.90625" customWidth="1"/>
    <col min="520" max="521" width="11.7265625" customWidth="1"/>
    <col min="522" max="522" width="11.90625" bestFit="1" customWidth="1"/>
    <col min="524" max="524" width="10.26953125" bestFit="1" customWidth="1"/>
    <col min="525" max="525" width="11.26953125" customWidth="1"/>
    <col min="526" max="526" width="5" customWidth="1"/>
    <col min="527" max="532" width="15" customWidth="1"/>
    <col min="772" max="772" width="5.08984375" customWidth="1"/>
    <col min="773" max="773" width="41.7265625" customWidth="1"/>
    <col min="774" max="774" width="14.7265625" customWidth="1"/>
    <col min="775" max="775" width="14.90625" customWidth="1"/>
    <col min="776" max="777" width="11.7265625" customWidth="1"/>
    <col min="778" max="778" width="11.90625" bestFit="1" customWidth="1"/>
    <col min="780" max="780" width="10.26953125" bestFit="1" customWidth="1"/>
    <col min="781" max="781" width="11.26953125" customWidth="1"/>
    <col min="782" max="782" width="5" customWidth="1"/>
    <col min="783" max="788" width="15" customWidth="1"/>
    <col min="1028" max="1028" width="5.08984375" customWidth="1"/>
    <col min="1029" max="1029" width="41.7265625" customWidth="1"/>
    <col min="1030" max="1030" width="14.7265625" customWidth="1"/>
    <col min="1031" max="1031" width="14.90625" customWidth="1"/>
    <col min="1032" max="1033" width="11.7265625" customWidth="1"/>
    <col min="1034" max="1034" width="11.90625" bestFit="1" customWidth="1"/>
    <col min="1036" max="1036" width="10.26953125" bestFit="1" customWidth="1"/>
    <col min="1037" max="1037" width="11.26953125" customWidth="1"/>
    <col min="1038" max="1038" width="5" customWidth="1"/>
    <col min="1039" max="1044" width="15" customWidth="1"/>
    <col min="1284" max="1284" width="5.08984375" customWidth="1"/>
    <col min="1285" max="1285" width="41.7265625" customWidth="1"/>
    <col min="1286" max="1286" width="14.7265625" customWidth="1"/>
    <col min="1287" max="1287" width="14.90625" customWidth="1"/>
    <col min="1288" max="1289" width="11.7265625" customWidth="1"/>
    <col min="1290" max="1290" width="11.90625" bestFit="1" customWidth="1"/>
    <col min="1292" max="1292" width="10.26953125" bestFit="1" customWidth="1"/>
    <col min="1293" max="1293" width="11.26953125" customWidth="1"/>
    <col min="1294" max="1294" width="5" customWidth="1"/>
    <col min="1295" max="1300" width="15" customWidth="1"/>
    <col min="1540" max="1540" width="5.08984375" customWidth="1"/>
    <col min="1541" max="1541" width="41.7265625" customWidth="1"/>
    <col min="1542" max="1542" width="14.7265625" customWidth="1"/>
    <col min="1543" max="1543" width="14.90625" customWidth="1"/>
    <col min="1544" max="1545" width="11.7265625" customWidth="1"/>
    <col min="1546" max="1546" width="11.90625" bestFit="1" customWidth="1"/>
    <col min="1548" max="1548" width="10.26953125" bestFit="1" customWidth="1"/>
    <col min="1549" max="1549" width="11.26953125" customWidth="1"/>
    <col min="1550" max="1550" width="5" customWidth="1"/>
    <col min="1551" max="1556" width="15" customWidth="1"/>
    <col min="1796" max="1796" width="5.08984375" customWidth="1"/>
    <col min="1797" max="1797" width="41.7265625" customWidth="1"/>
    <col min="1798" max="1798" width="14.7265625" customWidth="1"/>
    <col min="1799" max="1799" width="14.90625" customWidth="1"/>
    <col min="1800" max="1801" width="11.7265625" customWidth="1"/>
    <col min="1802" max="1802" width="11.90625" bestFit="1" customWidth="1"/>
    <col min="1804" max="1804" width="10.26953125" bestFit="1" customWidth="1"/>
    <col min="1805" max="1805" width="11.26953125" customWidth="1"/>
    <col min="1806" max="1806" width="5" customWidth="1"/>
    <col min="1807" max="1812" width="15" customWidth="1"/>
    <col min="2052" max="2052" width="5.08984375" customWidth="1"/>
    <col min="2053" max="2053" width="41.7265625" customWidth="1"/>
    <col min="2054" max="2054" width="14.7265625" customWidth="1"/>
    <col min="2055" max="2055" width="14.90625" customWidth="1"/>
    <col min="2056" max="2057" width="11.7265625" customWidth="1"/>
    <col min="2058" max="2058" width="11.90625" bestFit="1" customWidth="1"/>
    <col min="2060" max="2060" width="10.26953125" bestFit="1" customWidth="1"/>
    <col min="2061" max="2061" width="11.26953125" customWidth="1"/>
    <col min="2062" max="2062" width="5" customWidth="1"/>
    <col min="2063" max="2068" width="15" customWidth="1"/>
    <col min="2308" max="2308" width="5.08984375" customWidth="1"/>
    <col min="2309" max="2309" width="41.7265625" customWidth="1"/>
    <col min="2310" max="2310" width="14.7265625" customWidth="1"/>
    <col min="2311" max="2311" width="14.90625" customWidth="1"/>
    <col min="2312" max="2313" width="11.7265625" customWidth="1"/>
    <col min="2314" max="2314" width="11.90625" bestFit="1" customWidth="1"/>
    <col min="2316" max="2316" width="10.26953125" bestFit="1" customWidth="1"/>
    <col min="2317" max="2317" width="11.26953125" customWidth="1"/>
    <col min="2318" max="2318" width="5" customWidth="1"/>
    <col min="2319" max="2324" width="15" customWidth="1"/>
    <col min="2564" max="2564" width="5.08984375" customWidth="1"/>
    <col min="2565" max="2565" width="41.7265625" customWidth="1"/>
    <col min="2566" max="2566" width="14.7265625" customWidth="1"/>
    <col min="2567" max="2567" width="14.90625" customWidth="1"/>
    <col min="2568" max="2569" width="11.7265625" customWidth="1"/>
    <col min="2570" max="2570" width="11.90625" bestFit="1" customWidth="1"/>
    <col min="2572" max="2572" width="10.26953125" bestFit="1" customWidth="1"/>
    <col min="2573" max="2573" width="11.26953125" customWidth="1"/>
    <col min="2574" max="2574" width="5" customWidth="1"/>
    <col min="2575" max="2580" width="15" customWidth="1"/>
    <col min="2820" max="2820" width="5.08984375" customWidth="1"/>
    <col min="2821" max="2821" width="41.7265625" customWidth="1"/>
    <col min="2822" max="2822" width="14.7265625" customWidth="1"/>
    <col min="2823" max="2823" width="14.90625" customWidth="1"/>
    <col min="2824" max="2825" width="11.7265625" customWidth="1"/>
    <col min="2826" max="2826" width="11.90625" bestFit="1" customWidth="1"/>
    <col min="2828" max="2828" width="10.26953125" bestFit="1" customWidth="1"/>
    <col min="2829" max="2829" width="11.26953125" customWidth="1"/>
    <col min="2830" max="2830" width="5" customWidth="1"/>
    <col min="2831" max="2836" width="15" customWidth="1"/>
    <col min="3076" max="3076" width="5.08984375" customWidth="1"/>
    <col min="3077" max="3077" width="41.7265625" customWidth="1"/>
    <col min="3078" max="3078" width="14.7265625" customWidth="1"/>
    <col min="3079" max="3079" width="14.90625" customWidth="1"/>
    <col min="3080" max="3081" width="11.7265625" customWidth="1"/>
    <col min="3082" max="3082" width="11.90625" bestFit="1" customWidth="1"/>
    <col min="3084" max="3084" width="10.26953125" bestFit="1" customWidth="1"/>
    <col min="3085" max="3085" width="11.26953125" customWidth="1"/>
    <col min="3086" max="3086" width="5" customWidth="1"/>
    <col min="3087" max="3092" width="15" customWidth="1"/>
    <col min="3332" max="3332" width="5.08984375" customWidth="1"/>
    <col min="3333" max="3333" width="41.7265625" customWidth="1"/>
    <col min="3334" max="3334" width="14.7265625" customWidth="1"/>
    <col min="3335" max="3335" width="14.90625" customWidth="1"/>
    <col min="3336" max="3337" width="11.7265625" customWidth="1"/>
    <col min="3338" max="3338" width="11.90625" bestFit="1" customWidth="1"/>
    <col min="3340" max="3340" width="10.26953125" bestFit="1" customWidth="1"/>
    <col min="3341" max="3341" width="11.26953125" customWidth="1"/>
    <col min="3342" max="3342" width="5" customWidth="1"/>
    <col min="3343" max="3348" width="15" customWidth="1"/>
    <col min="3588" max="3588" width="5.08984375" customWidth="1"/>
    <col min="3589" max="3589" width="41.7265625" customWidth="1"/>
    <col min="3590" max="3590" width="14.7265625" customWidth="1"/>
    <col min="3591" max="3591" width="14.90625" customWidth="1"/>
    <col min="3592" max="3593" width="11.7265625" customWidth="1"/>
    <col min="3594" max="3594" width="11.90625" bestFit="1" customWidth="1"/>
    <col min="3596" max="3596" width="10.26953125" bestFit="1" customWidth="1"/>
    <col min="3597" max="3597" width="11.26953125" customWidth="1"/>
    <col min="3598" max="3598" width="5" customWidth="1"/>
    <col min="3599" max="3604" width="15" customWidth="1"/>
    <col min="3844" max="3844" width="5.08984375" customWidth="1"/>
    <col min="3845" max="3845" width="41.7265625" customWidth="1"/>
    <col min="3846" max="3846" width="14.7265625" customWidth="1"/>
    <col min="3847" max="3847" width="14.90625" customWidth="1"/>
    <col min="3848" max="3849" width="11.7265625" customWidth="1"/>
    <col min="3850" max="3850" width="11.90625" bestFit="1" customWidth="1"/>
    <col min="3852" max="3852" width="10.26953125" bestFit="1" customWidth="1"/>
    <col min="3853" max="3853" width="11.26953125" customWidth="1"/>
    <col min="3854" max="3854" width="5" customWidth="1"/>
    <col min="3855" max="3860" width="15" customWidth="1"/>
    <col min="4100" max="4100" width="5.08984375" customWidth="1"/>
    <col min="4101" max="4101" width="41.7265625" customWidth="1"/>
    <col min="4102" max="4102" width="14.7265625" customWidth="1"/>
    <col min="4103" max="4103" width="14.90625" customWidth="1"/>
    <col min="4104" max="4105" width="11.7265625" customWidth="1"/>
    <col min="4106" max="4106" width="11.90625" bestFit="1" customWidth="1"/>
    <col min="4108" max="4108" width="10.26953125" bestFit="1" customWidth="1"/>
    <col min="4109" max="4109" width="11.26953125" customWidth="1"/>
    <col min="4110" max="4110" width="5" customWidth="1"/>
    <col min="4111" max="4116" width="15" customWidth="1"/>
    <col min="4356" max="4356" width="5.08984375" customWidth="1"/>
    <col min="4357" max="4357" width="41.7265625" customWidth="1"/>
    <col min="4358" max="4358" width="14.7265625" customWidth="1"/>
    <col min="4359" max="4359" width="14.90625" customWidth="1"/>
    <col min="4360" max="4361" width="11.7265625" customWidth="1"/>
    <col min="4362" max="4362" width="11.90625" bestFit="1" customWidth="1"/>
    <col min="4364" max="4364" width="10.26953125" bestFit="1" customWidth="1"/>
    <col min="4365" max="4365" width="11.26953125" customWidth="1"/>
    <col min="4366" max="4366" width="5" customWidth="1"/>
    <col min="4367" max="4372" width="15" customWidth="1"/>
    <col min="4612" max="4612" width="5.08984375" customWidth="1"/>
    <col min="4613" max="4613" width="41.7265625" customWidth="1"/>
    <col min="4614" max="4614" width="14.7265625" customWidth="1"/>
    <col min="4615" max="4615" width="14.90625" customWidth="1"/>
    <col min="4616" max="4617" width="11.7265625" customWidth="1"/>
    <col min="4618" max="4618" width="11.90625" bestFit="1" customWidth="1"/>
    <col min="4620" max="4620" width="10.26953125" bestFit="1" customWidth="1"/>
    <col min="4621" max="4621" width="11.26953125" customWidth="1"/>
    <col min="4622" max="4622" width="5" customWidth="1"/>
    <col min="4623" max="4628" width="15" customWidth="1"/>
    <col min="4868" max="4868" width="5.08984375" customWidth="1"/>
    <col min="4869" max="4869" width="41.7265625" customWidth="1"/>
    <col min="4870" max="4870" width="14.7265625" customWidth="1"/>
    <col min="4871" max="4871" width="14.90625" customWidth="1"/>
    <col min="4872" max="4873" width="11.7265625" customWidth="1"/>
    <col min="4874" max="4874" width="11.90625" bestFit="1" customWidth="1"/>
    <col min="4876" max="4876" width="10.26953125" bestFit="1" customWidth="1"/>
    <col min="4877" max="4877" width="11.26953125" customWidth="1"/>
    <col min="4878" max="4878" width="5" customWidth="1"/>
    <col min="4879" max="4884" width="15" customWidth="1"/>
    <col min="5124" max="5124" width="5.08984375" customWidth="1"/>
    <col min="5125" max="5125" width="41.7265625" customWidth="1"/>
    <col min="5126" max="5126" width="14.7265625" customWidth="1"/>
    <col min="5127" max="5127" width="14.90625" customWidth="1"/>
    <col min="5128" max="5129" width="11.7265625" customWidth="1"/>
    <col min="5130" max="5130" width="11.90625" bestFit="1" customWidth="1"/>
    <col min="5132" max="5132" width="10.26953125" bestFit="1" customWidth="1"/>
    <col min="5133" max="5133" width="11.26953125" customWidth="1"/>
    <col min="5134" max="5134" width="5" customWidth="1"/>
    <col min="5135" max="5140" width="15" customWidth="1"/>
    <col min="5380" max="5380" width="5.08984375" customWidth="1"/>
    <col min="5381" max="5381" width="41.7265625" customWidth="1"/>
    <col min="5382" max="5382" width="14.7265625" customWidth="1"/>
    <col min="5383" max="5383" width="14.90625" customWidth="1"/>
    <col min="5384" max="5385" width="11.7265625" customWidth="1"/>
    <col min="5386" max="5386" width="11.90625" bestFit="1" customWidth="1"/>
    <col min="5388" max="5388" width="10.26953125" bestFit="1" customWidth="1"/>
    <col min="5389" max="5389" width="11.26953125" customWidth="1"/>
    <col min="5390" max="5390" width="5" customWidth="1"/>
    <col min="5391" max="5396" width="15" customWidth="1"/>
    <col min="5636" max="5636" width="5.08984375" customWidth="1"/>
    <col min="5637" max="5637" width="41.7265625" customWidth="1"/>
    <col min="5638" max="5638" width="14.7265625" customWidth="1"/>
    <col min="5639" max="5639" width="14.90625" customWidth="1"/>
    <col min="5640" max="5641" width="11.7265625" customWidth="1"/>
    <col min="5642" max="5642" width="11.90625" bestFit="1" customWidth="1"/>
    <col min="5644" max="5644" width="10.26953125" bestFit="1" customWidth="1"/>
    <col min="5645" max="5645" width="11.26953125" customWidth="1"/>
    <col min="5646" max="5646" width="5" customWidth="1"/>
    <col min="5647" max="5652" width="15" customWidth="1"/>
    <col min="5892" max="5892" width="5.08984375" customWidth="1"/>
    <col min="5893" max="5893" width="41.7265625" customWidth="1"/>
    <col min="5894" max="5894" width="14.7265625" customWidth="1"/>
    <col min="5895" max="5895" width="14.90625" customWidth="1"/>
    <col min="5896" max="5897" width="11.7265625" customWidth="1"/>
    <col min="5898" max="5898" width="11.90625" bestFit="1" customWidth="1"/>
    <col min="5900" max="5900" width="10.26953125" bestFit="1" customWidth="1"/>
    <col min="5901" max="5901" width="11.26953125" customWidth="1"/>
    <col min="5902" max="5902" width="5" customWidth="1"/>
    <col min="5903" max="5908" width="15" customWidth="1"/>
    <col min="6148" max="6148" width="5.08984375" customWidth="1"/>
    <col min="6149" max="6149" width="41.7265625" customWidth="1"/>
    <col min="6150" max="6150" width="14.7265625" customWidth="1"/>
    <col min="6151" max="6151" width="14.90625" customWidth="1"/>
    <col min="6152" max="6153" width="11.7265625" customWidth="1"/>
    <col min="6154" max="6154" width="11.90625" bestFit="1" customWidth="1"/>
    <col min="6156" max="6156" width="10.26953125" bestFit="1" customWidth="1"/>
    <col min="6157" max="6157" width="11.26953125" customWidth="1"/>
    <col min="6158" max="6158" width="5" customWidth="1"/>
    <col min="6159" max="6164" width="15" customWidth="1"/>
    <col min="6404" max="6404" width="5.08984375" customWidth="1"/>
    <col min="6405" max="6405" width="41.7265625" customWidth="1"/>
    <col min="6406" max="6406" width="14.7265625" customWidth="1"/>
    <col min="6407" max="6407" width="14.90625" customWidth="1"/>
    <col min="6408" max="6409" width="11.7265625" customWidth="1"/>
    <col min="6410" max="6410" width="11.90625" bestFit="1" customWidth="1"/>
    <col min="6412" max="6412" width="10.26953125" bestFit="1" customWidth="1"/>
    <col min="6413" max="6413" width="11.26953125" customWidth="1"/>
    <col min="6414" max="6414" width="5" customWidth="1"/>
    <col min="6415" max="6420" width="15" customWidth="1"/>
    <col min="6660" max="6660" width="5.08984375" customWidth="1"/>
    <col min="6661" max="6661" width="41.7265625" customWidth="1"/>
    <col min="6662" max="6662" width="14.7265625" customWidth="1"/>
    <col min="6663" max="6663" width="14.90625" customWidth="1"/>
    <col min="6664" max="6665" width="11.7265625" customWidth="1"/>
    <col min="6666" max="6666" width="11.90625" bestFit="1" customWidth="1"/>
    <col min="6668" max="6668" width="10.26953125" bestFit="1" customWidth="1"/>
    <col min="6669" max="6669" width="11.26953125" customWidth="1"/>
    <col min="6670" max="6670" width="5" customWidth="1"/>
    <col min="6671" max="6676" width="15" customWidth="1"/>
    <col min="6916" max="6916" width="5.08984375" customWidth="1"/>
    <col min="6917" max="6917" width="41.7265625" customWidth="1"/>
    <col min="6918" max="6918" width="14.7265625" customWidth="1"/>
    <col min="6919" max="6919" width="14.90625" customWidth="1"/>
    <col min="6920" max="6921" width="11.7265625" customWidth="1"/>
    <col min="6922" max="6922" width="11.90625" bestFit="1" customWidth="1"/>
    <col min="6924" max="6924" width="10.26953125" bestFit="1" customWidth="1"/>
    <col min="6925" max="6925" width="11.26953125" customWidth="1"/>
    <col min="6926" max="6926" width="5" customWidth="1"/>
    <col min="6927" max="6932" width="15" customWidth="1"/>
    <col min="7172" max="7172" width="5.08984375" customWidth="1"/>
    <col min="7173" max="7173" width="41.7265625" customWidth="1"/>
    <col min="7174" max="7174" width="14.7265625" customWidth="1"/>
    <col min="7175" max="7175" width="14.90625" customWidth="1"/>
    <col min="7176" max="7177" width="11.7265625" customWidth="1"/>
    <col min="7178" max="7178" width="11.90625" bestFit="1" customWidth="1"/>
    <col min="7180" max="7180" width="10.26953125" bestFit="1" customWidth="1"/>
    <col min="7181" max="7181" width="11.26953125" customWidth="1"/>
    <col min="7182" max="7182" width="5" customWidth="1"/>
    <col min="7183" max="7188" width="15" customWidth="1"/>
    <col min="7428" max="7428" width="5.08984375" customWidth="1"/>
    <col min="7429" max="7429" width="41.7265625" customWidth="1"/>
    <col min="7430" max="7430" width="14.7265625" customWidth="1"/>
    <col min="7431" max="7431" width="14.90625" customWidth="1"/>
    <col min="7432" max="7433" width="11.7265625" customWidth="1"/>
    <col min="7434" max="7434" width="11.90625" bestFit="1" customWidth="1"/>
    <col min="7436" max="7436" width="10.26953125" bestFit="1" customWidth="1"/>
    <col min="7437" max="7437" width="11.26953125" customWidth="1"/>
    <col min="7438" max="7438" width="5" customWidth="1"/>
    <col min="7439" max="7444" width="15" customWidth="1"/>
    <col min="7684" max="7684" width="5.08984375" customWidth="1"/>
    <col min="7685" max="7685" width="41.7265625" customWidth="1"/>
    <col min="7686" max="7686" width="14.7265625" customWidth="1"/>
    <col min="7687" max="7687" width="14.90625" customWidth="1"/>
    <col min="7688" max="7689" width="11.7265625" customWidth="1"/>
    <col min="7690" max="7690" width="11.90625" bestFit="1" customWidth="1"/>
    <col min="7692" max="7692" width="10.26953125" bestFit="1" customWidth="1"/>
    <col min="7693" max="7693" width="11.26953125" customWidth="1"/>
    <col min="7694" max="7694" width="5" customWidth="1"/>
    <col min="7695" max="7700" width="15" customWidth="1"/>
    <col min="7940" max="7940" width="5.08984375" customWidth="1"/>
    <col min="7941" max="7941" width="41.7265625" customWidth="1"/>
    <col min="7942" max="7942" width="14.7265625" customWidth="1"/>
    <col min="7943" max="7943" width="14.90625" customWidth="1"/>
    <col min="7944" max="7945" width="11.7265625" customWidth="1"/>
    <col min="7946" max="7946" width="11.90625" bestFit="1" customWidth="1"/>
    <col min="7948" max="7948" width="10.26953125" bestFit="1" customWidth="1"/>
    <col min="7949" max="7949" width="11.26953125" customWidth="1"/>
    <col min="7950" max="7950" width="5" customWidth="1"/>
    <col min="7951" max="7956" width="15" customWidth="1"/>
    <col min="8196" max="8196" width="5.08984375" customWidth="1"/>
    <col min="8197" max="8197" width="41.7265625" customWidth="1"/>
    <col min="8198" max="8198" width="14.7265625" customWidth="1"/>
    <col min="8199" max="8199" width="14.90625" customWidth="1"/>
    <col min="8200" max="8201" width="11.7265625" customWidth="1"/>
    <col min="8202" max="8202" width="11.90625" bestFit="1" customWidth="1"/>
    <col min="8204" max="8204" width="10.26953125" bestFit="1" customWidth="1"/>
    <col min="8205" max="8205" width="11.26953125" customWidth="1"/>
    <col min="8206" max="8206" width="5" customWidth="1"/>
    <col min="8207" max="8212" width="15" customWidth="1"/>
    <col min="8452" max="8452" width="5.08984375" customWidth="1"/>
    <col min="8453" max="8453" width="41.7265625" customWidth="1"/>
    <col min="8454" max="8454" width="14.7265625" customWidth="1"/>
    <col min="8455" max="8455" width="14.90625" customWidth="1"/>
    <col min="8456" max="8457" width="11.7265625" customWidth="1"/>
    <col min="8458" max="8458" width="11.90625" bestFit="1" customWidth="1"/>
    <col min="8460" max="8460" width="10.26953125" bestFit="1" customWidth="1"/>
    <col min="8461" max="8461" width="11.26953125" customWidth="1"/>
    <col min="8462" max="8462" width="5" customWidth="1"/>
    <col min="8463" max="8468" width="15" customWidth="1"/>
    <col min="8708" max="8708" width="5.08984375" customWidth="1"/>
    <col min="8709" max="8709" width="41.7265625" customWidth="1"/>
    <col min="8710" max="8710" width="14.7265625" customWidth="1"/>
    <col min="8711" max="8711" width="14.90625" customWidth="1"/>
    <col min="8712" max="8713" width="11.7265625" customWidth="1"/>
    <col min="8714" max="8714" width="11.90625" bestFit="1" customWidth="1"/>
    <col min="8716" max="8716" width="10.26953125" bestFit="1" customWidth="1"/>
    <col min="8717" max="8717" width="11.26953125" customWidth="1"/>
    <col min="8718" max="8718" width="5" customWidth="1"/>
    <col min="8719" max="8724" width="15" customWidth="1"/>
    <col min="8964" max="8964" width="5.08984375" customWidth="1"/>
    <col min="8965" max="8965" width="41.7265625" customWidth="1"/>
    <col min="8966" max="8966" width="14.7265625" customWidth="1"/>
    <col min="8967" max="8967" width="14.90625" customWidth="1"/>
    <col min="8968" max="8969" width="11.7265625" customWidth="1"/>
    <col min="8970" max="8970" width="11.90625" bestFit="1" customWidth="1"/>
    <col min="8972" max="8972" width="10.26953125" bestFit="1" customWidth="1"/>
    <col min="8973" max="8973" width="11.26953125" customWidth="1"/>
    <col min="8974" max="8974" width="5" customWidth="1"/>
    <col min="8975" max="8980" width="15" customWidth="1"/>
    <col min="9220" max="9220" width="5.08984375" customWidth="1"/>
    <col min="9221" max="9221" width="41.7265625" customWidth="1"/>
    <col min="9222" max="9222" width="14.7265625" customWidth="1"/>
    <col min="9223" max="9223" width="14.90625" customWidth="1"/>
    <col min="9224" max="9225" width="11.7265625" customWidth="1"/>
    <col min="9226" max="9226" width="11.90625" bestFit="1" customWidth="1"/>
    <col min="9228" max="9228" width="10.26953125" bestFit="1" customWidth="1"/>
    <col min="9229" max="9229" width="11.26953125" customWidth="1"/>
    <col min="9230" max="9230" width="5" customWidth="1"/>
    <col min="9231" max="9236" width="15" customWidth="1"/>
    <col min="9476" max="9476" width="5.08984375" customWidth="1"/>
    <col min="9477" max="9477" width="41.7265625" customWidth="1"/>
    <col min="9478" max="9478" width="14.7265625" customWidth="1"/>
    <col min="9479" max="9479" width="14.90625" customWidth="1"/>
    <col min="9480" max="9481" width="11.7265625" customWidth="1"/>
    <col min="9482" max="9482" width="11.90625" bestFit="1" customWidth="1"/>
    <col min="9484" max="9484" width="10.26953125" bestFit="1" customWidth="1"/>
    <col min="9485" max="9485" width="11.26953125" customWidth="1"/>
    <col min="9486" max="9486" width="5" customWidth="1"/>
    <col min="9487" max="9492" width="15" customWidth="1"/>
    <col min="9732" max="9732" width="5.08984375" customWidth="1"/>
    <col min="9733" max="9733" width="41.7265625" customWidth="1"/>
    <col min="9734" max="9734" width="14.7265625" customWidth="1"/>
    <col min="9735" max="9735" width="14.90625" customWidth="1"/>
    <col min="9736" max="9737" width="11.7265625" customWidth="1"/>
    <col min="9738" max="9738" width="11.90625" bestFit="1" customWidth="1"/>
    <col min="9740" max="9740" width="10.26953125" bestFit="1" customWidth="1"/>
    <col min="9741" max="9741" width="11.26953125" customWidth="1"/>
    <col min="9742" max="9742" width="5" customWidth="1"/>
    <col min="9743" max="9748" width="15" customWidth="1"/>
    <col min="9988" max="9988" width="5.08984375" customWidth="1"/>
    <col min="9989" max="9989" width="41.7265625" customWidth="1"/>
    <col min="9990" max="9990" width="14.7265625" customWidth="1"/>
    <col min="9991" max="9991" width="14.90625" customWidth="1"/>
    <col min="9992" max="9993" width="11.7265625" customWidth="1"/>
    <col min="9994" max="9994" width="11.90625" bestFit="1" customWidth="1"/>
    <col min="9996" max="9996" width="10.26953125" bestFit="1" customWidth="1"/>
    <col min="9997" max="9997" width="11.26953125" customWidth="1"/>
    <col min="9998" max="9998" width="5" customWidth="1"/>
    <col min="9999" max="10004" width="15" customWidth="1"/>
    <col min="10244" max="10244" width="5.08984375" customWidth="1"/>
    <col min="10245" max="10245" width="41.7265625" customWidth="1"/>
    <col min="10246" max="10246" width="14.7265625" customWidth="1"/>
    <col min="10247" max="10247" width="14.90625" customWidth="1"/>
    <col min="10248" max="10249" width="11.7265625" customWidth="1"/>
    <col min="10250" max="10250" width="11.90625" bestFit="1" customWidth="1"/>
    <col min="10252" max="10252" width="10.26953125" bestFit="1" customWidth="1"/>
    <col min="10253" max="10253" width="11.26953125" customWidth="1"/>
    <col min="10254" max="10254" width="5" customWidth="1"/>
    <col min="10255" max="10260" width="15" customWidth="1"/>
    <col min="10500" max="10500" width="5.08984375" customWidth="1"/>
    <col min="10501" max="10501" width="41.7265625" customWidth="1"/>
    <col min="10502" max="10502" width="14.7265625" customWidth="1"/>
    <col min="10503" max="10503" width="14.90625" customWidth="1"/>
    <col min="10504" max="10505" width="11.7265625" customWidth="1"/>
    <col min="10506" max="10506" width="11.90625" bestFit="1" customWidth="1"/>
    <col min="10508" max="10508" width="10.26953125" bestFit="1" customWidth="1"/>
    <col min="10509" max="10509" width="11.26953125" customWidth="1"/>
    <col min="10510" max="10510" width="5" customWidth="1"/>
    <col min="10511" max="10516" width="15" customWidth="1"/>
    <col min="10756" max="10756" width="5.08984375" customWidth="1"/>
    <col min="10757" max="10757" width="41.7265625" customWidth="1"/>
    <col min="10758" max="10758" width="14.7265625" customWidth="1"/>
    <col min="10759" max="10759" width="14.90625" customWidth="1"/>
    <col min="10760" max="10761" width="11.7265625" customWidth="1"/>
    <col min="10762" max="10762" width="11.90625" bestFit="1" customWidth="1"/>
    <col min="10764" max="10764" width="10.26953125" bestFit="1" customWidth="1"/>
    <col min="10765" max="10765" width="11.26953125" customWidth="1"/>
    <col min="10766" max="10766" width="5" customWidth="1"/>
    <col min="10767" max="10772" width="15" customWidth="1"/>
    <col min="11012" max="11012" width="5.08984375" customWidth="1"/>
    <col min="11013" max="11013" width="41.7265625" customWidth="1"/>
    <col min="11014" max="11014" width="14.7265625" customWidth="1"/>
    <col min="11015" max="11015" width="14.90625" customWidth="1"/>
    <col min="11016" max="11017" width="11.7265625" customWidth="1"/>
    <col min="11018" max="11018" width="11.90625" bestFit="1" customWidth="1"/>
    <col min="11020" max="11020" width="10.26953125" bestFit="1" customWidth="1"/>
    <col min="11021" max="11021" width="11.26953125" customWidth="1"/>
    <col min="11022" max="11022" width="5" customWidth="1"/>
    <col min="11023" max="11028" width="15" customWidth="1"/>
    <col min="11268" max="11268" width="5.08984375" customWidth="1"/>
    <col min="11269" max="11269" width="41.7265625" customWidth="1"/>
    <col min="11270" max="11270" width="14.7265625" customWidth="1"/>
    <col min="11271" max="11271" width="14.90625" customWidth="1"/>
    <col min="11272" max="11273" width="11.7265625" customWidth="1"/>
    <col min="11274" max="11274" width="11.90625" bestFit="1" customWidth="1"/>
    <col min="11276" max="11276" width="10.26953125" bestFit="1" customWidth="1"/>
    <col min="11277" max="11277" width="11.26953125" customWidth="1"/>
    <col min="11278" max="11278" width="5" customWidth="1"/>
    <col min="11279" max="11284" width="15" customWidth="1"/>
    <col min="11524" max="11524" width="5.08984375" customWidth="1"/>
    <col min="11525" max="11525" width="41.7265625" customWidth="1"/>
    <col min="11526" max="11526" width="14.7265625" customWidth="1"/>
    <col min="11527" max="11527" width="14.90625" customWidth="1"/>
    <col min="11528" max="11529" width="11.7265625" customWidth="1"/>
    <col min="11530" max="11530" width="11.90625" bestFit="1" customWidth="1"/>
    <col min="11532" max="11532" width="10.26953125" bestFit="1" customWidth="1"/>
    <col min="11533" max="11533" width="11.26953125" customWidth="1"/>
    <col min="11534" max="11534" width="5" customWidth="1"/>
    <col min="11535" max="11540" width="15" customWidth="1"/>
    <col min="11780" max="11780" width="5.08984375" customWidth="1"/>
    <col min="11781" max="11781" width="41.7265625" customWidth="1"/>
    <col min="11782" max="11782" width="14.7265625" customWidth="1"/>
    <col min="11783" max="11783" width="14.90625" customWidth="1"/>
    <col min="11784" max="11785" width="11.7265625" customWidth="1"/>
    <col min="11786" max="11786" width="11.90625" bestFit="1" customWidth="1"/>
    <col min="11788" max="11788" width="10.26953125" bestFit="1" customWidth="1"/>
    <col min="11789" max="11789" width="11.26953125" customWidth="1"/>
    <col min="11790" max="11790" width="5" customWidth="1"/>
    <col min="11791" max="11796" width="15" customWidth="1"/>
    <col min="12036" max="12036" width="5.08984375" customWidth="1"/>
    <col min="12037" max="12037" width="41.7265625" customWidth="1"/>
    <col min="12038" max="12038" width="14.7265625" customWidth="1"/>
    <col min="12039" max="12039" width="14.90625" customWidth="1"/>
    <col min="12040" max="12041" width="11.7265625" customWidth="1"/>
    <col min="12042" max="12042" width="11.90625" bestFit="1" customWidth="1"/>
    <col min="12044" max="12044" width="10.26953125" bestFit="1" customWidth="1"/>
    <col min="12045" max="12045" width="11.26953125" customWidth="1"/>
    <col min="12046" max="12046" width="5" customWidth="1"/>
    <col min="12047" max="12052" width="15" customWidth="1"/>
    <col min="12292" max="12292" width="5.08984375" customWidth="1"/>
    <col min="12293" max="12293" width="41.7265625" customWidth="1"/>
    <col min="12294" max="12294" width="14.7265625" customWidth="1"/>
    <col min="12295" max="12295" width="14.90625" customWidth="1"/>
    <col min="12296" max="12297" width="11.7265625" customWidth="1"/>
    <col min="12298" max="12298" width="11.90625" bestFit="1" customWidth="1"/>
    <col min="12300" max="12300" width="10.26953125" bestFit="1" customWidth="1"/>
    <col min="12301" max="12301" width="11.26953125" customWidth="1"/>
    <col min="12302" max="12302" width="5" customWidth="1"/>
    <col min="12303" max="12308" width="15" customWidth="1"/>
    <col min="12548" max="12548" width="5.08984375" customWidth="1"/>
    <col min="12549" max="12549" width="41.7265625" customWidth="1"/>
    <col min="12550" max="12550" width="14.7265625" customWidth="1"/>
    <col min="12551" max="12551" width="14.90625" customWidth="1"/>
    <col min="12552" max="12553" width="11.7265625" customWidth="1"/>
    <col min="12554" max="12554" width="11.90625" bestFit="1" customWidth="1"/>
    <col min="12556" max="12556" width="10.26953125" bestFit="1" customWidth="1"/>
    <col min="12557" max="12557" width="11.26953125" customWidth="1"/>
    <col min="12558" max="12558" width="5" customWidth="1"/>
    <col min="12559" max="12564" width="15" customWidth="1"/>
    <col min="12804" max="12804" width="5.08984375" customWidth="1"/>
    <col min="12805" max="12805" width="41.7265625" customWidth="1"/>
    <col min="12806" max="12806" width="14.7265625" customWidth="1"/>
    <col min="12807" max="12807" width="14.90625" customWidth="1"/>
    <col min="12808" max="12809" width="11.7265625" customWidth="1"/>
    <col min="12810" max="12810" width="11.90625" bestFit="1" customWidth="1"/>
    <col min="12812" max="12812" width="10.26953125" bestFit="1" customWidth="1"/>
    <col min="12813" max="12813" width="11.26953125" customWidth="1"/>
    <col min="12814" max="12814" width="5" customWidth="1"/>
    <col min="12815" max="12820" width="15" customWidth="1"/>
    <col min="13060" max="13060" width="5.08984375" customWidth="1"/>
    <col min="13061" max="13061" width="41.7265625" customWidth="1"/>
    <col min="13062" max="13062" width="14.7265625" customWidth="1"/>
    <col min="13063" max="13063" width="14.90625" customWidth="1"/>
    <col min="13064" max="13065" width="11.7265625" customWidth="1"/>
    <col min="13066" max="13066" width="11.90625" bestFit="1" customWidth="1"/>
    <col min="13068" max="13068" width="10.26953125" bestFit="1" customWidth="1"/>
    <col min="13069" max="13069" width="11.26953125" customWidth="1"/>
    <col min="13070" max="13070" width="5" customWidth="1"/>
    <col min="13071" max="13076" width="15" customWidth="1"/>
    <col min="13316" max="13316" width="5.08984375" customWidth="1"/>
    <col min="13317" max="13317" width="41.7265625" customWidth="1"/>
    <col min="13318" max="13318" width="14.7265625" customWidth="1"/>
    <col min="13319" max="13319" width="14.90625" customWidth="1"/>
    <col min="13320" max="13321" width="11.7265625" customWidth="1"/>
    <col min="13322" max="13322" width="11.90625" bestFit="1" customWidth="1"/>
    <col min="13324" max="13324" width="10.26953125" bestFit="1" customWidth="1"/>
    <col min="13325" max="13325" width="11.26953125" customWidth="1"/>
    <col min="13326" max="13326" width="5" customWidth="1"/>
    <col min="13327" max="13332" width="15" customWidth="1"/>
    <col min="13572" max="13572" width="5.08984375" customWidth="1"/>
    <col min="13573" max="13573" width="41.7265625" customWidth="1"/>
    <col min="13574" max="13574" width="14.7265625" customWidth="1"/>
    <col min="13575" max="13575" width="14.90625" customWidth="1"/>
    <col min="13576" max="13577" width="11.7265625" customWidth="1"/>
    <col min="13578" max="13578" width="11.90625" bestFit="1" customWidth="1"/>
    <col min="13580" max="13580" width="10.26953125" bestFit="1" customWidth="1"/>
    <col min="13581" max="13581" width="11.26953125" customWidth="1"/>
    <col min="13582" max="13582" width="5" customWidth="1"/>
    <col min="13583" max="13588" width="15" customWidth="1"/>
    <col min="13828" max="13828" width="5.08984375" customWidth="1"/>
    <col min="13829" max="13829" width="41.7265625" customWidth="1"/>
    <col min="13830" max="13830" width="14.7265625" customWidth="1"/>
    <col min="13831" max="13831" width="14.90625" customWidth="1"/>
    <col min="13832" max="13833" width="11.7265625" customWidth="1"/>
    <col min="13834" max="13834" width="11.90625" bestFit="1" customWidth="1"/>
    <col min="13836" max="13836" width="10.26953125" bestFit="1" customWidth="1"/>
    <col min="13837" max="13837" width="11.26953125" customWidth="1"/>
    <col min="13838" max="13838" width="5" customWidth="1"/>
    <col min="13839" max="13844" width="15" customWidth="1"/>
    <col min="14084" max="14084" width="5.08984375" customWidth="1"/>
    <col min="14085" max="14085" width="41.7265625" customWidth="1"/>
    <col min="14086" max="14086" width="14.7265625" customWidth="1"/>
    <col min="14087" max="14087" width="14.90625" customWidth="1"/>
    <col min="14088" max="14089" width="11.7265625" customWidth="1"/>
    <col min="14090" max="14090" width="11.90625" bestFit="1" customWidth="1"/>
    <col min="14092" max="14092" width="10.26953125" bestFit="1" customWidth="1"/>
    <col min="14093" max="14093" width="11.26953125" customWidth="1"/>
    <col min="14094" max="14094" width="5" customWidth="1"/>
    <col min="14095" max="14100" width="15" customWidth="1"/>
    <col min="14340" max="14340" width="5.08984375" customWidth="1"/>
    <col min="14341" max="14341" width="41.7265625" customWidth="1"/>
    <col min="14342" max="14342" width="14.7265625" customWidth="1"/>
    <col min="14343" max="14343" width="14.90625" customWidth="1"/>
    <col min="14344" max="14345" width="11.7265625" customWidth="1"/>
    <col min="14346" max="14346" width="11.90625" bestFit="1" customWidth="1"/>
    <col min="14348" max="14348" width="10.26953125" bestFit="1" customWidth="1"/>
    <col min="14349" max="14349" width="11.26953125" customWidth="1"/>
    <col min="14350" max="14350" width="5" customWidth="1"/>
    <col min="14351" max="14356" width="15" customWidth="1"/>
    <col min="14596" max="14596" width="5.08984375" customWidth="1"/>
    <col min="14597" max="14597" width="41.7265625" customWidth="1"/>
    <col min="14598" max="14598" width="14.7265625" customWidth="1"/>
    <col min="14599" max="14599" width="14.90625" customWidth="1"/>
    <col min="14600" max="14601" width="11.7265625" customWidth="1"/>
    <col min="14602" max="14602" width="11.90625" bestFit="1" customWidth="1"/>
    <col min="14604" max="14604" width="10.26953125" bestFit="1" customWidth="1"/>
    <col min="14605" max="14605" width="11.26953125" customWidth="1"/>
    <col min="14606" max="14606" width="5" customWidth="1"/>
    <col min="14607" max="14612" width="15" customWidth="1"/>
    <col min="14852" max="14852" width="5.08984375" customWidth="1"/>
    <col min="14853" max="14853" width="41.7265625" customWidth="1"/>
    <col min="14854" max="14854" width="14.7265625" customWidth="1"/>
    <col min="14855" max="14855" width="14.90625" customWidth="1"/>
    <col min="14856" max="14857" width="11.7265625" customWidth="1"/>
    <col min="14858" max="14858" width="11.90625" bestFit="1" customWidth="1"/>
    <col min="14860" max="14860" width="10.26953125" bestFit="1" customWidth="1"/>
    <col min="14861" max="14861" width="11.26953125" customWidth="1"/>
    <col min="14862" max="14862" width="5" customWidth="1"/>
    <col min="14863" max="14868" width="15" customWidth="1"/>
    <col min="15108" max="15108" width="5.08984375" customWidth="1"/>
    <col min="15109" max="15109" width="41.7265625" customWidth="1"/>
    <col min="15110" max="15110" width="14.7265625" customWidth="1"/>
    <col min="15111" max="15111" width="14.90625" customWidth="1"/>
    <col min="15112" max="15113" width="11.7265625" customWidth="1"/>
    <col min="15114" max="15114" width="11.90625" bestFit="1" customWidth="1"/>
    <col min="15116" max="15116" width="10.26953125" bestFit="1" customWidth="1"/>
    <col min="15117" max="15117" width="11.26953125" customWidth="1"/>
    <col min="15118" max="15118" width="5" customWidth="1"/>
    <col min="15119" max="15124" width="15" customWidth="1"/>
    <col min="15364" max="15364" width="5.08984375" customWidth="1"/>
    <col min="15365" max="15365" width="41.7265625" customWidth="1"/>
    <col min="15366" max="15366" width="14.7265625" customWidth="1"/>
    <col min="15367" max="15367" width="14.90625" customWidth="1"/>
    <col min="15368" max="15369" width="11.7265625" customWidth="1"/>
    <col min="15370" max="15370" width="11.90625" bestFit="1" customWidth="1"/>
    <col min="15372" max="15372" width="10.26953125" bestFit="1" customWidth="1"/>
    <col min="15373" max="15373" width="11.26953125" customWidth="1"/>
    <col min="15374" max="15374" width="5" customWidth="1"/>
    <col min="15375" max="15380" width="15" customWidth="1"/>
    <col min="15620" max="15620" width="5.08984375" customWidth="1"/>
    <col min="15621" max="15621" width="41.7265625" customWidth="1"/>
    <col min="15622" max="15622" width="14.7265625" customWidth="1"/>
    <col min="15623" max="15623" width="14.90625" customWidth="1"/>
    <col min="15624" max="15625" width="11.7265625" customWidth="1"/>
    <col min="15626" max="15626" width="11.90625" bestFit="1" customWidth="1"/>
    <col min="15628" max="15628" width="10.26953125" bestFit="1" customWidth="1"/>
    <col min="15629" max="15629" width="11.26953125" customWidth="1"/>
    <col min="15630" max="15630" width="5" customWidth="1"/>
    <col min="15631" max="15636" width="15" customWidth="1"/>
    <col min="15876" max="15876" width="5.08984375" customWidth="1"/>
    <col min="15877" max="15877" width="41.7265625" customWidth="1"/>
    <col min="15878" max="15878" width="14.7265625" customWidth="1"/>
    <col min="15879" max="15879" width="14.90625" customWidth="1"/>
    <col min="15880" max="15881" width="11.7265625" customWidth="1"/>
    <col min="15882" max="15882" width="11.90625" bestFit="1" customWidth="1"/>
    <col min="15884" max="15884" width="10.26953125" bestFit="1" customWidth="1"/>
    <col min="15885" max="15885" width="11.26953125" customWidth="1"/>
    <col min="15886" max="15886" width="5" customWidth="1"/>
    <col min="15887" max="15892" width="15" customWidth="1"/>
    <col min="16132" max="16132" width="5.08984375" customWidth="1"/>
    <col min="16133" max="16133" width="41.7265625" customWidth="1"/>
    <col min="16134" max="16134" width="14.7265625" customWidth="1"/>
    <col min="16135" max="16135" width="14.90625" customWidth="1"/>
    <col min="16136" max="16137" width="11.7265625" customWidth="1"/>
    <col min="16138" max="16138" width="11.90625" bestFit="1" customWidth="1"/>
    <col min="16140" max="16140" width="10.26953125" bestFit="1" customWidth="1"/>
    <col min="16141" max="16141" width="11.26953125" customWidth="1"/>
    <col min="16142" max="16142" width="5" customWidth="1"/>
    <col min="16143" max="16148" width="15" customWidth="1"/>
  </cols>
  <sheetData>
    <row r="1" spans="1:21" ht="26.25" customHeight="1" x14ac:dyDescent="0.35">
      <c r="A1" s="11"/>
      <c r="B1" s="12" t="s">
        <v>18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2"/>
      <c r="N1" s="2"/>
      <c r="O1" s="2"/>
      <c r="P1" s="2"/>
      <c r="Q1" s="2"/>
      <c r="R1" s="2"/>
      <c r="S1" s="2"/>
      <c r="T1" s="2"/>
      <c r="U1" s="2"/>
    </row>
    <row r="2" spans="1:21" x14ac:dyDescent="0.35">
      <c r="A2" s="14"/>
      <c r="B2" s="15" t="s">
        <v>53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R2" s="2"/>
      <c r="S2" s="2"/>
      <c r="T2" s="2"/>
      <c r="U2" s="2"/>
    </row>
    <row r="3" spans="1:21" x14ac:dyDescent="0.35">
      <c r="A3" s="14"/>
      <c r="B3" s="12" t="s">
        <v>122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R3" s="2"/>
      <c r="S3" s="2"/>
      <c r="T3" s="2"/>
      <c r="U3" s="2"/>
    </row>
    <row r="4" spans="1:21" ht="12" customHeight="1" x14ac:dyDescent="0.35">
      <c r="A4" s="14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1" ht="21.75" customHeight="1" x14ac:dyDescent="0.35">
      <c r="A5" s="14"/>
      <c r="B5" s="17" t="s">
        <v>123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21" ht="14.5" customHeight="1" x14ac:dyDescent="0.35">
      <c r="A6" s="14"/>
      <c r="B6" s="85" t="s">
        <v>9</v>
      </c>
      <c r="C6" s="86"/>
      <c r="D6" s="86"/>
      <c r="E6" s="86"/>
      <c r="F6" s="86"/>
      <c r="G6" s="86"/>
      <c r="H6" s="86"/>
      <c r="I6" s="98" t="s">
        <v>10</v>
      </c>
      <c r="J6" s="220" t="s">
        <v>11</v>
      </c>
      <c r="K6" s="221"/>
      <c r="L6" s="221"/>
      <c r="M6" s="221"/>
      <c r="N6" s="221"/>
      <c r="O6" s="221"/>
      <c r="P6" s="221"/>
      <c r="Q6" s="221"/>
    </row>
    <row r="7" spans="1:21" ht="14.5" customHeight="1" x14ac:dyDescent="0.35">
      <c r="A7" s="14"/>
      <c r="C7" s="86"/>
      <c r="D7" s="87"/>
      <c r="E7" s="86"/>
      <c r="F7" s="86"/>
      <c r="G7" s="86"/>
      <c r="H7" s="86"/>
      <c r="I7" s="99">
        <v>44196</v>
      </c>
      <c r="J7" s="99">
        <v>44561</v>
      </c>
      <c r="K7" s="99">
        <v>44926</v>
      </c>
      <c r="L7" s="99">
        <v>45291</v>
      </c>
      <c r="M7" s="99">
        <v>45656</v>
      </c>
      <c r="N7" s="99">
        <v>46021</v>
      </c>
      <c r="O7" s="99">
        <v>46386</v>
      </c>
      <c r="P7" s="99">
        <v>46751</v>
      </c>
      <c r="Q7" s="99">
        <v>47116</v>
      </c>
    </row>
    <row r="8" spans="1:21" ht="14.5" customHeight="1" x14ac:dyDescent="0.35">
      <c r="A8" s="14"/>
      <c r="B8" s="41" t="s">
        <v>12</v>
      </c>
      <c r="C8" s="86"/>
      <c r="D8" s="87"/>
      <c r="E8" s="86"/>
      <c r="F8" s="86"/>
      <c r="G8" s="86"/>
    </row>
    <row r="9" spans="1:21" ht="14.5" customHeight="1" x14ac:dyDescent="0.35">
      <c r="A9" s="14"/>
      <c r="B9" t="s">
        <v>202</v>
      </c>
      <c r="D9" s="87"/>
      <c r="E9" s="86"/>
      <c r="F9" s="86"/>
      <c r="G9" s="86"/>
      <c r="I9" s="190">
        <v>6.0000000000000001E-3</v>
      </c>
      <c r="J9" s="190">
        <v>1.0999999999999999E-2</v>
      </c>
      <c r="K9" s="190">
        <v>1.6E-2</v>
      </c>
      <c r="L9" s="190">
        <v>2.6000000000000002E-2</v>
      </c>
      <c r="M9" s="190">
        <v>2.6000000000000002E-2</v>
      </c>
      <c r="N9" s="190">
        <v>2.6000000000000002E-2</v>
      </c>
      <c r="O9" s="190">
        <v>2.6000000000000002E-2</v>
      </c>
      <c r="P9" s="190">
        <v>2.6000000000000002E-2</v>
      </c>
      <c r="Q9" s="190">
        <v>2.6000000000000002E-2</v>
      </c>
    </row>
    <row r="10" spans="1:21" ht="14.5" customHeight="1" x14ac:dyDescent="0.35">
      <c r="A10" s="14"/>
      <c r="B10" t="s">
        <v>203</v>
      </c>
      <c r="D10" s="87"/>
      <c r="E10" s="86"/>
      <c r="F10" s="86"/>
      <c r="G10" s="86"/>
      <c r="J10" s="194">
        <v>5.0000000000000001E-3</v>
      </c>
      <c r="K10" s="194">
        <v>5.0000000000000001E-3</v>
      </c>
      <c r="L10" s="194">
        <v>0.01</v>
      </c>
      <c r="M10" s="194">
        <v>0</v>
      </c>
      <c r="N10" s="194">
        <v>0</v>
      </c>
      <c r="O10" s="194">
        <v>0</v>
      </c>
      <c r="P10" s="194">
        <v>0</v>
      </c>
      <c r="Q10" s="194">
        <v>0</v>
      </c>
    </row>
    <row r="11" spans="1:21" ht="14.5" customHeight="1" x14ac:dyDescent="0.35">
      <c r="A11" s="14"/>
    </row>
    <row r="12" spans="1:21" ht="14.5" customHeight="1" x14ac:dyDescent="0.35">
      <c r="A12" s="14"/>
      <c r="B12" s="41" t="s">
        <v>173</v>
      </c>
      <c r="G12" s="36"/>
      <c r="H12" s="11" t="s">
        <v>124</v>
      </c>
      <c r="I12" s="28" t="s">
        <v>125</v>
      </c>
    </row>
    <row r="13" spans="1:21" ht="14.5" customHeight="1" x14ac:dyDescent="0.35">
      <c r="A13" s="14"/>
      <c r="B13" t="s">
        <v>126</v>
      </c>
      <c r="H13" s="78">
        <v>400000</v>
      </c>
      <c r="I13" s="78">
        <v>0</v>
      </c>
      <c r="J13" s="78">
        <v>400000</v>
      </c>
      <c r="K13" s="78">
        <v>400000</v>
      </c>
      <c r="L13" s="78">
        <v>400000</v>
      </c>
      <c r="M13" s="78">
        <v>400000</v>
      </c>
      <c r="N13" s="78">
        <v>400000</v>
      </c>
      <c r="O13" s="78">
        <v>400000</v>
      </c>
      <c r="P13" s="78">
        <v>400000</v>
      </c>
      <c r="Q13" s="78">
        <v>400000</v>
      </c>
    </row>
    <row r="14" spans="1:21" ht="14.5" customHeight="1" x14ac:dyDescent="0.35">
      <c r="A14" s="14"/>
      <c r="B14" t="s">
        <v>127</v>
      </c>
      <c r="H14" s="78"/>
      <c r="I14" s="78"/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1:21" ht="14.5" customHeight="1" x14ac:dyDescent="0.35">
      <c r="A15" s="14"/>
      <c r="B15" t="s">
        <v>14</v>
      </c>
      <c r="I15" s="78"/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</row>
    <row r="16" spans="1:21" ht="14.5" customHeight="1" x14ac:dyDescent="0.35">
      <c r="A16" s="14"/>
      <c r="B16" t="s">
        <v>15</v>
      </c>
      <c r="I16" s="78"/>
      <c r="J16" s="78">
        <v>166.66666666666666</v>
      </c>
      <c r="K16" s="78">
        <v>2000</v>
      </c>
      <c r="L16" s="78">
        <v>2000</v>
      </c>
      <c r="M16" s="78">
        <v>2000</v>
      </c>
      <c r="N16" s="78">
        <v>2000</v>
      </c>
      <c r="O16" s="78">
        <v>2000</v>
      </c>
      <c r="P16" s="78">
        <v>2000</v>
      </c>
      <c r="Q16" s="78">
        <v>2000</v>
      </c>
    </row>
    <row r="17" spans="1:22" ht="14.5" customHeight="1" x14ac:dyDescent="0.35">
      <c r="A17" s="14"/>
      <c r="B17" t="s">
        <v>128</v>
      </c>
      <c r="I17" s="78"/>
      <c r="J17" s="88">
        <v>5.0000000000000001E-3</v>
      </c>
      <c r="K17" s="88">
        <v>5.0000000000000001E-3</v>
      </c>
      <c r="L17" s="88">
        <v>5.0000000000000001E-3</v>
      </c>
      <c r="M17" s="88">
        <v>5.0000000000000001E-3</v>
      </c>
      <c r="N17" s="88">
        <v>5.0000000000000001E-3</v>
      </c>
      <c r="O17" s="88">
        <v>5.0000000000000001E-3</v>
      </c>
      <c r="P17" s="88">
        <v>5.0000000000000001E-3</v>
      </c>
      <c r="Q17" s="88">
        <v>5.0000000000000001E-3</v>
      </c>
    </row>
    <row r="18" spans="1:22" ht="14.5" customHeight="1" x14ac:dyDescent="0.35">
      <c r="A18" s="14"/>
      <c r="B18" t="s">
        <v>16</v>
      </c>
      <c r="I18" s="78"/>
      <c r="J18" s="100">
        <v>0.04</v>
      </c>
      <c r="K18" s="100">
        <v>0.04</v>
      </c>
      <c r="L18" s="100">
        <v>0.04</v>
      </c>
      <c r="M18" s="100">
        <v>0.04</v>
      </c>
      <c r="N18" s="100">
        <v>0.04</v>
      </c>
      <c r="O18" s="100">
        <v>0.04</v>
      </c>
      <c r="P18" s="100">
        <v>0.04</v>
      </c>
      <c r="Q18" s="100">
        <v>0.04</v>
      </c>
    </row>
    <row r="19" spans="1:22" ht="14.5" customHeight="1" x14ac:dyDescent="0.35">
      <c r="A19" s="14"/>
      <c r="B19" t="s">
        <v>17</v>
      </c>
      <c r="G19" s="195"/>
      <c r="J19" s="190">
        <v>5.1000000000000004E-2</v>
      </c>
      <c r="K19" s="190">
        <v>5.6000000000000001E-2</v>
      </c>
      <c r="L19" s="190">
        <v>6.6000000000000003E-2</v>
      </c>
      <c r="M19" s="190">
        <v>6.6000000000000003E-2</v>
      </c>
      <c r="N19" s="190">
        <v>6.6000000000000003E-2</v>
      </c>
      <c r="O19" s="190">
        <v>6.6000000000000003E-2</v>
      </c>
      <c r="P19" s="190">
        <v>6.6000000000000003E-2</v>
      </c>
      <c r="Q19" s="190">
        <v>6.6000000000000003E-2</v>
      </c>
    </row>
    <row r="20" spans="1:22" ht="14.5" customHeight="1" x14ac:dyDescent="0.35">
      <c r="A20" s="14"/>
      <c r="J20" s="190"/>
      <c r="K20" s="190"/>
      <c r="L20" s="190"/>
      <c r="M20" s="190"/>
      <c r="N20" s="190"/>
      <c r="O20" s="190"/>
      <c r="P20" s="190"/>
      <c r="Q20" s="190"/>
    </row>
    <row r="21" spans="1:22" ht="14.5" customHeight="1" x14ac:dyDescent="0.35">
      <c r="A21" s="14"/>
      <c r="B21" s="41" t="s">
        <v>3</v>
      </c>
      <c r="G21" s="36"/>
    </row>
    <row r="22" spans="1:22" ht="14.5" customHeight="1" x14ac:dyDescent="0.35">
      <c r="A22" s="14"/>
      <c r="B22" t="s">
        <v>13</v>
      </c>
      <c r="I22" s="78">
        <v>700000</v>
      </c>
      <c r="J22" s="78">
        <v>700000</v>
      </c>
      <c r="K22" s="78">
        <v>665000</v>
      </c>
      <c r="L22" s="78">
        <v>595000</v>
      </c>
      <c r="M22" s="78">
        <v>525000</v>
      </c>
      <c r="N22" s="78">
        <v>420000</v>
      </c>
      <c r="O22" s="78">
        <v>0</v>
      </c>
      <c r="P22" s="78">
        <v>0</v>
      </c>
      <c r="Q22" s="78">
        <v>0</v>
      </c>
    </row>
    <row r="23" spans="1:22" ht="14.5" customHeight="1" x14ac:dyDescent="0.35">
      <c r="A23" s="14"/>
      <c r="B23" t="s">
        <v>14</v>
      </c>
      <c r="I23" s="78"/>
      <c r="J23" s="78">
        <v>0</v>
      </c>
      <c r="K23" s="78">
        <v>-35000</v>
      </c>
      <c r="L23" s="78">
        <v>-70000</v>
      </c>
      <c r="M23" s="78">
        <v>-70000</v>
      </c>
      <c r="N23" s="78">
        <v>-105000</v>
      </c>
      <c r="O23" s="78">
        <v>-420000</v>
      </c>
      <c r="P23" s="78">
        <v>0</v>
      </c>
      <c r="Q23" s="78">
        <v>0</v>
      </c>
    </row>
    <row r="24" spans="1:22" ht="14.5" customHeight="1" x14ac:dyDescent="0.35">
      <c r="A24" s="14"/>
      <c r="B24" t="s">
        <v>15</v>
      </c>
      <c r="I24" s="78"/>
      <c r="J24" s="78">
        <v>2975</v>
      </c>
      <c r="K24" s="78">
        <v>39200</v>
      </c>
      <c r="L24" s="78">
        <v>43890</v>
      </c>
      <c r="M24" s="78">
        <v>39270</v>
      </c>
      <c r="N24" s="78">
        <v>34650</v>
      </c>
      <c r="O24" s="78">
        <v>25410</v>
      </c>
      <c r="P24" s="78">
        <v>0</v>
      </c>
      <c r="Q24" s="78">
        <v>0</v>
      </c>
    </row>
    <row r="25" spans="1:22" ht="14.5" customHeight="1" x14ac:dyDescent="0.35">
      <c r="A25" s="14"/>
      <c r="B25" t="s">
        <v>16</v>
      </c>
      <c r="I25" s="78"/>
      <c r="J25" s="100">
        <v>0.04</v>
      </c>
      <c r="K25" s="100">
        <v>0.04</v>
      </c>
      <c r="L25" s="100">
        <v>0.04</v>
      </c>
      <c r="M25" s="100">
        <v>0.04</v>
      </c>
      <c r="N25" s="100">
        <v>0.04</v>
      </c>
      <c r="O25" s="100">
        <v>0.04</v>
      </c>
      <c r="P25" s="100">
        <v>0.04</v>
      </c>
      <c r="Q25" s="100">
        <v>0.04</v>
      </c>
    </row>
    <row r="26" spans="1:22" ht="14.5" customHeight="1" x14ac:dyDescent="0.35">
      <c r="A26" s="14"/>
      <c r="B26" t="s">
        <v>17</v>
      </c>
      <c r="G26" s="195"/>
      <c r="J26" s="190">
        <v>5.1000000000000004E-2</v>
      </c>
      <c r="K26" s="190">
        <v>5.6000000000000001E-2</v>
      </c>
      <c r="L26" s="190">
        <v>6.6000000000000003E-2</v>
      </c>
      <c r="M26" s="190">
        <v>6.6000000000000003E-2</v>
      </c>
      <c r="N26" s="190">
        <v>6.6000000000000003E-2</v>
      </c>
      <c r="O26" s="190">
        <v>6.6000000000000003E-2</v>
      </c>
      <c r="P26" s="190">
        <v>6.6000000000000003E-2</v>
      </c>
      <c r="Q26" s="190">
        <v>6.6000000000000003E-2</v>
      </c>
    </row>
    <row r="27" spans="1:22" ht="14.5" customHeight="1" x14ac:dyDescent="0.35">
      <c r="A27" s="14"/>
    </row>
    <row r="28" spans="1:22" ht="14.5" customHeight="1" x14ac:dyDescent="0.35">
      <c r="A28" s="14"/>
      <c r="I28" t="s">
        <v>129</v>
      </c>
      <c r="J28" s="190"/>
      <c r="K28" s="190">
        <v>0.05</v>
      </c>
      <c r="L28" s="190">
        <v>0.1</v>
      </c>
      <c r="M28" s="190">
        <v>0.1</v>
      </c>
      <c r="N28" s="190">
        <v>0.15</v>
      </c>
      <c r="O28" s="190">
        <v>0.6</v>
      </c>
      <c r="P28" s="190"/>
      <c r="Q28" s="190"/>
    </row>
    <row r="29" spans="1:22" ht="14.5" customHeight="1" x14ac:dyDescent="0.35">
      <c r="A29" s="14"/>
      <c r="J29" s="190"/>
      <c r="K29" s="190"/>
      <c r="L29" s="190"/>
      <c r="M29" s="190"/>
      <c r="N29" s="190"/>
      <c r="O29" s="190"/>
      <c r="P29" s="190"/>
      <c r="Q29" s="190"/>
    </row>
    <row r="30" spans="1:22" ht="14.5" customHeight="1" x14ac:dyDescent="0.35">
      <c r="A30" s="14"/>
      <c r="B30" s="41" t="s">
        <v>4</v>
      </c>
      <c r="I30" s="78"/>
      <c r="J30" s="78"/>
      <c r="K30" s="78"/>
      <c r="L30" s="78"/>
      <c r="M30" s="78"/>
      <c r="N30" s="78"/>
      <c r="O30" s="78"/>
      <c r="P30" s="78"/>
      <c r="Q30" s="78"/>
    </row>
    <row r="31" spans="1:22" ht="14.5" customHeight="1" x14ac:dyDescent="0.35">
      <c r="A31" s="14"/>
      <c r="B31" t="s">
        <v>13</v>
      </c>
      <c r="I31" s="78">
        <v>800000</v>
      </c>
      <c r="J31" s="78">
        <v>800000</v>
      </c>
      <c r="K31" s="78">
        <v>792000</v>
      </c>
      <c r="L31" s="78">
        <v>784000</v>
      </c>
      <c r="M31" s="78">
        <v>776000</v>
      </c>
      <c r="N31" s="78">
        <v>768000</v>
      </c>
      <c r="O31" s="78">
        <v>0</v>
      </c>
      <c r="P31" s="78">
        <v>0</v>
      </c>
      <c r="Q31" s="78">
        <v>0</v>
      </c>
    </row>
    <row r="32" spans="1:22" ht="14.5" customHeight="1" x14ac:dyDescent="0.35">
      <c r="A32" s="14"/>
      <c r="B32" t="s">
        <v>14</v>
      </c>
      <c r="I32" s="78"/>
      <c r="J32" s="78">
        <v>0</v>
      </c>
      <c r="K32" s="78">
        <v>-8000</v>
      </c>
      <c r="L32" s="78">
        <v>-8000</v>
      </c>
      <c r="M32" s="78">
        <v>-8000</v>
      </c>
      <c r="N32" s="78">
        <v>-8000</v>
      </c>
      <c r="O32" s="78">
        <v>-768000</v>
      </c>
      <c r="P32" s="78">
        <v>0</v>
      </c>
      <c r="Q32" s="78">
        <v>0</v>
      </c>
      <c r="V32" s="101"/>
    </row>
    <row r="33" spans="1:17" ht="14.5" customHeight="1" x14ac:dyDescent="0.35">
      <c r="A33" s="14"/>
      <c r="B33" t="s">
        <v>15</v>
      </c>
      <c r="I33" s="78"/>
      <c r="J33" s="78">
        <v>4400</v>
      </c>
      <c r="K33" s="78">
        <v>56800.000000000007</v>
      </c>
      <c r="L33" s="78">
        <v>64152</v>
      </c>
      <c r="M33" s="78">
        <v>63504</v>
      </c>
      <c r="N33" s="78">
        <v>62856</v>
      </c>
      <c r="O33" s="78">
        <v>62208</v>
      </c>
      <c r="P33" s="78">
        <v>0</v>
      </c>
      <c r="Q33" s="78">
        <v>0</v>
      </c>
    </row>
    <row r="34" spans="1:17" ht="14.5" customHeight="1" x14ac:dyDescent="0.35">
      <c r="A34" s="14"/>
      <c r="B34" t="s">
        <v>16</v>
      </c>
      <c r="I34" s="78"/>
      <c r="J34" s="100">
        <v>5.5E-2</v>
      </c>
      <c r="K34" s="100">
        <v>5.5E-2</v>
      </c>
      <c r="L34" s="100">
        <v>5.5E-2</v>
      </c>
      <c r="M34" s="100">
        <v>5.5E-2</v>
      </c>
      <c r="N34" s="100">
        <v>5.5E-2</v>
      </c>
      <c r="O34" s="100">
        <v>5.5E-2</v>
      </c>
      <c r="P34" s="100">
        <v>5.5E-2</v>
      </c>
      <c r="Q34" s="100">
        <v>5.5E-2</v>
      </c>
    </row>
    <row r="35" spans="1:17" ht="14.5" customHeight="1" x14ac:dyDescent="0.35">
      <c r="A35" s="14"/>
      <c r="B35" t="s">
        <v>17</v>
      </c>
      <c r="G35" s="195"/>
      <c r="J35" s="190">
        <v>6.6000000000000003E-2</v>
      </c>
      <c r="K35" s="190">
        <v>7.1000000000000008E-2</v>
      </c>
      <c r="L35" s="190">
        <v>8.1000000000000003E-2</v>
      </c>
      <c r="M35" s="190">
        <v>8.1000000000000003E-2</v>
      </c>
      <c r="N35" s="190">
        <v>8.1000000000000003E-2</v>
      </c>
      <c r="O35" s="190">
        <v>8.1000000000000003E-2</v>
      </c>
      <c r="P35" s="190">
        <v>8.1000000000000003E-2</v>
      </c>
      <c r="Q35" s="190">
        <v>8.1000000000000003E-2</v>
      </c>
    </row>
    <row r="36" spans="1:17" ht="14.5" customHeight="1" x14ac:dyDescent="0.35">
      <c r="A36" s="14"/>
    </row>
    <row r="37" spans="1:17" ht="14.5" customHeight="1" x14ac:dyDescent="0.35">
      <c r="A37" s="14"/>
      <c r="I37" t="s">
        <v>129</v>
      </c>
      <c r="J37" s="190"/>
      <c r="K37" s="190">
        <v>0.01</v>
      </c>
      <c r="L37" s="190">
        <v>0.01</v>
      </c>
      <c r="M37" s="190">
        <v>0.01</v>
      </c>
      <c r="N37" s="190">
        <v>0.01</v>
      </c>
      <c r="O37" s="190">
        <v>0.01</v>
      </c>
      <c r="P37" s="190">
        <v>0.01</v>
      </c>
      <c r="Q37" s="190">
        <v>0.94</v>
      </c>
    </row>
    <row r="38" spans="1:17" ht="14.5" customHeight="1" x14ac:dyDescent="0.35">
      <c r="A38" s="14"/>
      <c r="J38" s="190"/>
      <c r="K38" s="190"/>
      <c r="L38" s="190"/>
      <c r="M38" s="190"/>
      <c r="N38" s="190"/>
      <c r="O38" s="190"/>
      <c r="P38" s="190"/>
      <c r="Q38" s="190"/>
    </row>
    <row r="39" spans="1:17" ht="14.5" customHeight="1" x14ac:dyDescent="0.35">
      <c r="A39" s="14"/>
      <c r="B39" s="41" t="s">
        <v>130</v>
      </c>
      <c r="I39" s="78"/>
      <c r="J39" s="78"/>
      <c r="K39" s="78"/>
      <c r="L39" s="78"/>
      <c r="M39" s="78"/>
      <c r="N39" s="78"/>
      <c r="O39" s="78"/>
      <c r="P39" s="78"/>
      <c r="Q39" s="78"/>
    </row>
    <row r="40" spans="1:17" ht="14.5" customHeight="1" x14ac:dyDescent="0.35">
      <c r="A40" s="14"/>
      <c r="B40" t="s">
        <v>13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700000</v>
      </c>
      <c r="P40" s="78">
        <v>693000</v>
      </c>
      <c r="Q40" s="78">
        <v>686000</v>
      </c>
    </row>
    <row r="41" spans="1:17" ht="14.5" customHeight="1" x14ac:dyDescent="0.35">
      <c r="A41" s="14"/>
      <c r="B41" t="s">
        <v>14</v>
      </c>
      <c r="I41" s="78"/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700000</v>
      </c>
      <c r="P41" s="78">
        <v>-7000</v>
      </c>
      <c r="Q41" s="78">
        <v>-7000</v>
      </c>
    </row>
    <row r="42" spans="1:17" ht="14.5" customHeight="1" x14ac:dyDescent="0.35">
      <c r="A42" s="14"/>
      <c r="B42" t="s">
        <v>15</v>
      </c>
      <c r="I42" s="78"/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66500</v>
      </c>
      <c r="P42" s="78">
        <v>66500</v>
      </c>
      <c r="Q42" s="78">
        <v>65835</v>
      </c>
    </row>
    <row r="43" spans="1:17" ht="14.5" customHeight="1" x14ac:dyDescent="0.35">
      <c r="A43" s="14"/>
      <c r="B43" t="s">
        <v>16</v>
      </c>
      <c r="I43" s="78"/>
      <c r="J43" s="100">
        <v>5.5E-2</v>
      </c>
      <c r="K43" s="100">
        <v>5.5E-2</v>
      </c>
      <c r="L43" s="100">
        <v>5.5E-2</v>
      </c>
      <c r="M43" s="100">
        <v>5.5E-2</v>
      </c>
      <c r="N43" s="100">
        <v>5.5E-2</v>
      </c>
      <c r="O43" s="100">
        <v>5.5E-2</v>
      </c>
      <c r="P43" s="100">
        <v>5.5E-2</v>
      </c>
      <c r="Q43" s="100">
        <v>5.5E-2</v>
      </c>
    </row>
    <row r="44" spans="1:17" ht="14.5" customHeight="1" x14ac:dyDescent="0.35">
      <c r="A44" s="14"/>
      <c r="B44" t="s">
        <v>17</v>
      </c>
      <c r="G44" s="195"/>
      <c r="J44" s="190">
        <v>9.5000000000000001E-2</v>
      </c>
      <c r="K44" s="190">
        <v>9.5000000000000001E-2</v>
      </c>
      <c r="L44" s="190">
        <v>9.5000000000000001E-2</v>
      </c>
      <c r="M44" s="190">
        <v>9.5000000000000001E-2</v>
      </c>
      <c r="N44" s="190">
        <v>9.5000000000000001E-2</v>
      </c>
      <c r="O44" s="190">
        <v>9.5000000000000001E-2</v>
      </c>
      <c r="P44" s="190">
        <v>9.5000000000000001E-2</v>
      </c>
      <c r="Q44" s="190">
        <v>9.5000000000000001E-2</v>
      </c>
    </row>
    <row r="45" spans="1:17" ht="14.5" customHeight="1" x14ac:dyDescent="0.35">
      <c r="A45" s="14"/>
    </row>
    <row r="46" spans="1:17" ht="14.5" customHeight="1" x14ac:dyDescent="0.35">
      <c r="A46" s="14"/>
      <c r="I46" t="s">
        <v>129</v>
      </c>
      <c r="J46" s="190">
        <v>0</v>
      </c>
      <c r="K46" s="190">
        <v>0</v>
      </c>
      <c r="L46" s="190">
        <v>0</v>
      </c>
      <c r="M46" s="190">
        <v>0</v>
      </c>
      <c r="N46" s="190">
        <v>0</v>
      </c>
      <c r="O46" s="190">
        <v>0</v>
      </c>
      <c r="P46" s="190">
        <v>0.01</v>
      </c>
      <c r="Q46" s="190">
        <v>0.01</v>
      </c>
    </row>
    <row r="47" spans="1:17" ht="14.5" customHeight="1" x14ac:dyDescent="0.35">
      <c r="A47" s="14"/>
      <c r="J47" s="190"/>
      <c r="K47" s="190"/>
      <c r="L47" s="190"/>
      <c r="M47" s="190"/>
      <c r="N47" s="190"/>
      <c r="O47" s="190"/>
      <c r="P47" s="190"/>
      <c r="Q47" s="190"/>
    </row>
    <row r="48" spans="1:17" ht="14.5" customHeight="1" x14ac:dyDescent="0.35">
      <c r="A48" s="14"/>
      <c r="B48" s="41" t="s">
        <v>31</v>
      </c>
      <c r="G48" s="28"/>
    </row>
    <row r="49" spans="1:17" ht="14.5" customHeight="1" x14ac:dyDescent="0.35">
      <c r="A49" s="14"/>
      <c r="B49" t="s">
        <v>13</v>
      </c>
      <c r="I49" s="78">
        <v>795000</v>
      </c>
      <c r="J49" s="78">
        <v>795000</v>
      </c>
      <c r="K49" s="78">
        <v>795000</v>
      </c>
      <c r="L49" s="78">
        <v>795000</v>
      </c>
      <c r="M49" s="78">
        <v>795000</v>
      </c>
      <c r="N49" s="78">
        <v>795000</v>
      </c>
      <c r="O49" s="78">
        <v>795000</v>
      </c>
      <c r="P49" s="78">
        <v>795000</v>
      </c>
      <c r="Q49" s="78">
        <v>795000</v>
      </c>
    </row>
    <row r="50" spans="1:17" ht="14.5" customHeight="1" x14ac:dyDescent="0.35">
      <c r="A50" s="14"/>
      <c r="B50" t="s">
        <v>14</v>
      </c>
      <c r="I50" s="78"/>
      <c r="J50" s="78">
        <v>0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</row>
    <row r="51" spans="1:17" ht="14.5" customHeight="1" x14ac:dyDescent="0.35">
      <c r="A51" s="14"/>
      <c r="B51" t="s">
        <v>15</v>
      </c>
      <c r="I51" s="102"/>
      <c r="J51" s="78">
        <v>5962.5</v>
      </c>
      <c r="K51" s="78">
        <v>71550</v>
      </c>
      <c r="L51" s="78">
        <v>71550</v>
      </c>
      <c r="M51" s="78">
        <v>71550</v>
      </c>
      <c r="N51" s="78">
        <v>71550</v>
      </c>
      <c r="O51" s="78">
        <v>71550</v>
      </c>
      <c r="P51" s="78">
        <v>71550</v>
      </c>
      <c r="Q51" s="78">
        <v>71550</v>
      </c>
    </row>
    <row r="52" spans="1:17" ht="14.5" customHeight="1" x14ac:dyDescent="0.35">
      <c r="A52" s="14"/>
      <c r="B52" t="s">
        <v>17</v>
      </c>
      <c r="J52" s="103">
        <v>0.09</v>
      </c>
      <c r="K52" s="103">
        <v>0.09</v>
      </c>
      <c r="L52" s="103">
        <v>0.09</v>
      </c>
      <c r="M52" s="103">
        <v>0.09</v>
      </c>
      <c r="N52" s="103">
        <v>0.09</v>
      </c>
      <c r="O52" s="103">
        <v>0.09</v>
      </c>
      <c r="P52" s="103">
        <v>0.09</v>
      </c>
      <c r="Q52" s="103">
        <v>0.09</v>
      </c>
    </row>
    <row r="53" spans="1:17" ht="14.5" customHeight="1" x14ac:dyDescent="0.35">
      <c r="A53" s="14"/>
      <c r="I53" s="78"/>
    </row>
    <row r="54" spans="1:17" ht="14.5" customHeight="1" x14ac:dyDescent="0.35">
      <c r="A54" s="14"/>
      <c r="B54" s="36" t="s">
        <v>131</v>
      </c>
      <c r="I54" s="78"/>
      <c r="J54" s="78">
        <v>13504.166666666666</v>
      </c>
      <c r="K54" s="78">
        <v>169550</v>
      </c>
      <c r="L54" s="78">
        <v>181592</v>
      </c>
      <c r="M54" s="78">
        <v>176324</v>
      </c>
      <c r="N54" s="78">
        <v>171056</v>
      </c>
      <c r="O54" s="78">
        <v>227668</v>
      </c>
      <c r="P54" s="78">
        <v>140050</v>
      </c>
      <c r="Q54" s="78">
        <v>139385</v>
      </c>
    </row>
    <row r="55" spans="1:17" ht="14.5" customHeight="1" x14ac:dyDescent="0.35">
      <c r="A55" s="14"/>
      <c r="B55" s="36" t="s">
        <v>132</v>
      </c>
      <c r="I55" s="78"/>
      <c r="J55" s="78">
        <v>0</v>
      </c>
      <c r="K55" s="78">
        <v>-43000</v>
      </c>
      <c r="L55" s="78">
        <v>-78000</v>
      </c>
      <c r="M55" s="78">
        <v>-78000</v>
      </c>
      <c r="N55" s="78">
        <v>-113000</v>
      </c>
      <c r="O55" s="78">
        <v>-488000</v>
      </c>
      <c r="P55" s="78">
        <v>-7000</v>
      </c>
      <c r="Q55" s="78">
        <v>-7000</v>
      </c>
    </row>
    <row r="56" spans="1:17" ht="14.5" customHeight="1" x14ac:dyDescent="0.35">
      <c r="A56" s="14"/>
      <c r="B56" s="36" t="s">
        <v>133</v>
      </c>
      <c r="I56" s="78"/>
      <c r="J56" s="78">
        <v>13504.166666666666</v>
      </c>
      <c r="K56" s="78">
        <v>126550</v>
      </c>
      <c r="L56" s="78">
        <v>103592</v>
      </c>
      <c r="M56" s="78">
        <v>98324</v>
      </c>
      <c r="N56" s="78">
        <v>58056</v>
      </c>
      <c r="O56" s="78">
        <v>-260332</v>
      </c>
      <c r="P56" s="78">
        <v>133050</v>
      </c>
      <c r="Q56" s="78">
        <v>132385</v>
      </c>
    </row>
    <row r="57" spans="1:17" ht="14.5" customHeight="1" x14ac:dyDescent="0.35">
      <c r="A57" s="14"/>
      <c r="B57" s="36" t="s">
        <v>134</v>
      </c>
      <c r="I57" s="78"/>
      <c r="J57" s="5">
        <v>1900000</v>
      </c>
      <c r="K57" s="5">
        <v>1857000</v>
      </c>
      <c r="L57" s="5">
        <v>1779000</v>
      </c>
      <c r="M57" s="5">
        <v>1701000</v>
      </c>
      <c r="N57" s="5">
        <v>1588000</v>
      </c>
      <c r="O57" s="5">
        <v>1100000</v>
      </c>
      <c r="P57" s="5">
        <v>1093000</v>
      </c>
      <c r="Q57" s="5">
        <v>1086000</v>
      </c>
    </row>
    <row r="58" spans="1:17" ht="14.5" customHeight="1" x14ac:dyDescent="0.35">
      <c r="A58" s="14"/>
      <c r="B58" s="36" t="s">
        <v>135</v>
      </c>
      <c r="I58" s="78"/>
      <c r="J58" s="5">
        <v>2695000</v>
      </c>
      <c r="K58" s="5">
        <v>2652000</v>
      </c>
      <c r="L58" s="5">
        <v>2574000</v>
      </c>
      <c r="M58" s="5">
        <v>2496000</v>
      </c>
      <c r="N58" s="5">
        <v>2383000</v>
      </c>
      <c r="O58" s="5">
        <v>1895000</v>
      </c>
      <c r="P58" s="5">
        <v>1888000</v>
      </c>
      <c r="Q58" s="5">
        <v>1881000</v>
      </c>
    </row>
    <row r="59" spans="1:17" ht="14.5" customHeight="1" x14ac:dyDescent="0.35">
      <c r="A59" s="14"/>
      <c r="J59" s="195"/>
      <c r="K59" s="195"/>
      <c r="L59" s="195"/>
      <c r="M59" s="195"/>
      <c r="N59" s="195"/>
    </row>
    <row r="60" spans="1:17" ht="14.5" customHeight="1" x14ac:dyDescent="0.35">
      <c r="A60" s="14"/>
      <c r="J60" s="195"/>
      <c r="K60" s="195"/>
      <c r="L60" s="195"/>
      <c r="M60" s="195"/>
      <c r="N60" s="195"/>
    </row>
    <row r="61" spans="1:17" ht="14.5" customHeight="1" x14ac:dyDescent="0.35">
      <c r="A61" s="14"/>
      <c r="J61" s="195"/>
      <c r="K61" s="195"/>
      <c r="L61" s="195"/>
      <c r="M61" s="195"/>
      <c r="N61" s="195"/>
      <c r="Q61" s="119" t="s">
        <v>192</v>
      </c>
    </row>
    <row r="62" spans="1:17" ht="14.5" customHeight="1" x14ac:dyDescent="0.35">
      <c r="A62" s="14"/>
      <c r="J62" s="195"/>
      <c r="K62" s="195"/>
      <c r="L62" s="195"/>
      <c r="M62" s="195"/>
      <c r="N62" s="195"/>
    </row>
    <row r="63" spans="1:17" ht="14.5" customHeight="1" x14ac:dyDescent="0.35">
      <c r="A63" s="14"/>
      <c r="J63" s="195"/>
      <c r="K63" s="195"/>
      <c r="L63" s="195"/>
      <c r="M63" s="195"/>
      <c r="N63" s="195"/>
    </row>
    <row r="64" spans="1:17" ht="14.5" customHeight="1" x14ac:dyDescent="0.35">
      <c r="A64" s="14"/>
      <c r="J64" s="195"/>
      <c r="K64" s="195"/>
      <c r="L64" s="195"/>
      <c r="M64" s="195"/>
      <c r="N64" s="195"/>
    </row>
    <row r="65" spans="1:14" ht="14.5" customHeight="1" x14ac:dyDescent="0.35">
      <c r="A65" s="14"/>
      <c r="J65" s="195"/>
      <c r="K65" s="195"/>
      <c r="L65" s="195"/>
      <c r="M65" s="195"/>
      <c r="N65" s="195"/>
    </row>
    <row r="66" spans="1:14" ht="14.5" customHeight="1" x14ac:dyDescent="0.35">
      <c r="A66" s="14"/>
      <c r="J66" s="195"/>
      <c r="K66" s="195"/>
      <c r="L66" s="195"/>
      <c r="M66" s="195"/>
      <c r="N66" s="195"/>
    </row>
    <row r="67" spans="1:14" ht="14.5" customHeight="1" x14ac:dyDescent="0.35">
      <c r="A67" s="14"/>
      <c r="J67" s="195"/>
      <c r="K67" s="195"/>
      <c r="L67" s="195"/>
      <c r="M67" s="195"/>
      <c r="N67" s="195"/>
    </row>
    <row r="68" spans="1:14" ht="14.5" customHeight="1" x14ac:dyDescent="0.35">
      <c r="A68" s="14"/>
      <c r="J68" s="195"/>
      <c r="K68" s="195"/>
      <c r="L68" s="195"/>
      <c r="M68" s="195"/>
      <c r="N68" s="195"/>
    </row>
    <row r="69" spans="1:14" ht="21.75" customHeight="1" x14ac:dyDescent="0.35">
      <c r="A69"/>
    </row>
    <row r="70" spans="1:14" ht="21.75" customHeight="1" x14ac:dyDescent="0.35">
      <c r="A70"/>
    </row>
    <row r="71" spans="1:14" ht="21.75" customHeight="1" x14ac:dyDescent="0.35">
      <c r="A71"/>
    </row>
    <row r="72" spans="1:14" ht="21.75" customHeight="1" x14ac:dyDescent="0.35">
      <c r="A72"/>
    </row>
    <row r="73" spans="1:14" ht="21.75" customHeight="1" x14ac:dyDescent="0.35">
      <c r="A73"/>
    </row>
    <row r="74" spans="1:14" ht="21.75" customHeight="1" x14ac:dyDescent="0.35">
      <c r="A74"/>
    </row>
    <row r="75" spans="1:14" ht="21.75" customHeight="1" x14ac:dyDescent="0.35">
      <c r="A75"/>
    </row>
    <row r="76" spans="1:14" ht="21.75" customHeight="1" x14ac:dyDescent="0.35">
      <c r="A76"/>
    </row>
    <row r="77" spans="1:14" ht="21.75" customHeight="1" x14ac:dyDescent="0.35">
      <c r="A77"/>
    </row>
    <row r="78" spans="1:14" ht="21.75" customHeight="1" x14ac:dyDescent="0.35">
      <c r="A78"/>
    </row>
    <row r="79" spans="1:14" ht="21.75" customHeight="1" x14ac:dyDescent="0.35">
      <c r="A79"/>
    </row>
    <row r="80" spans="1:14" ht="21.75" customHeight="1" x14ac:dyDescent="0.35">
      <c r="A80"/>
    </row>
    <row r="81" spans="1:1" ht="21.75" customHeight="1" x14ac:dyDescent="0.35">
      <c r="A81"/>
    </row>
    <row r="82" spans="1:1" ht="21.75" customHeight="1" x14ac:dyDescent="0.35">
      <c r="A82"/>
    </row>
    <row r="83" spans="1:1" ht="21.75" customHeight="1" x14ac:dyDescent="0.35">
      <c r="A83"/>
    </row>
    <row r="84" spans="1:1" ht="21.75" customHeight="1" x14ac:dyDescent="0.35">
      <c r="A84"/>
    </row>
    <row r="85" spans="1:1" ht="21.75" customHeight="1" x14ac:dyDescent="0.35">
      <c r="A85"/>
    </row>
    <row r="86" spans="1:1" ht="21.75" customHeight="1" x14ac:dyDescent="0.35">
      <c r="A86"/>
    </row>
    <row r="87" spans="1:1" ht="21.75" customHeight="1" x14ac:dyDescent="0.35">
      <c r="A87"/>
    </row>
    <row r="88" spans="1:1" ht="21.75" customHeight="1" x14ac:dyDescent="0.35">
      <c r="A88"/>
    </row>
    <row r="89" spans="1:1" ht="21.75" customHeight="1" x14ac:dyDescent="0.35">
      <c r="A89"/>
    </row>
    <row r="90" spans="1:1" ht="21.75" customHeight="1" x14ac:dyDescent="0.35">
      <c r="A90"/>
    </row>
    <row r="91" spans="1:1" ht="21.75" customHeight="1" x14ac:dyDescent="0.35">
      <c r="A91"/>
    </row>
    <row r="92" spans="1:1" ht="21.75" customHeight="1" x14ac:dyDescent="0.35">
      <c r="A92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spans="1:1" ht="21.75" customHeight="1" x14ac:dyDescent="0.35">
      <c r="A97"/>
    </row>
    <row r="98" spans="1:1" ht="21.75" customHeight="1" x14ac:dyDescent="0.35">
      <c r="A98"/>
    </row>
    <row r="99" spans="1:1" ht="21.75" customHeight="1" x14ac:dyDescent="0.35">
      <c r="A99"/>
    </row>
    <row r="100" spans="1:1" ht="21.75" customHeight="1" x14ac:dyDescent="0.35">
      <c r="A100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  <row r="112" spans="1:1" ht="21.75" customHeight="1" x14ac:dyDescent="0.35">
      <c r="A112"/>
    </row>
  </sheetData>
  <mergeCells count="1">
    <mergeCell ref="J6:Q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202CB-58B1-44B0-A44B-4DAB1E3283A6}">
  <dimension ref="A1:AA261"/>
  <sheetViews>
    <sheetView showGridLines="0" workbookViewId="0">
      <selection activeCell="B2" sqref="B2"/>
    </sheetView>
  </sheetViews>
  <sheetFormatPr defaultRowHeight="14.5" x14ac:dyDescent="0.35"/>
  <cols>
    <col min="1" max="1" width="5.90625" style="7" customWidth="1"/>
    <col min="2" max="2" width="22.453125" customWidth="1"/>
    <col min="3" max="6" width="3.90625" customWidth="1"/>
    <col min="7" max="7" width="5.90625" customWidth="1"/>
    <col min="8" max="16" width="10.6328125" bestFit="1" customWidth="1"/>
    <col min="17" max="20" width="15" customWidth="1"/>
    <col min="259" max="259" width="5.08984375" customWidth="1"/>
    <col min="260" max="260" width="41.7265625" customWidth="1"/>
    <col min="261" max="261" width="14.7265625" customWidth="1"/>
    <col min="262" max="262" width="14.90625" customWidth="1"/>
    <col min="263" max="264" width="11.7265625" customWidth="1"/>
    <col min="265" max="265" width="11.90625" bestFit="1" customWidth="1"/>
    <col min="267" max="267" width="10.26953125" bestFit="1" customWidth="1"/>
    <col min="268" max="268" width="11.26953125" customWidth="1"/>
    <col min="269" max="269" width="5" customWidth="1"/>
    <col min="270" max="275" width="15" customWidth="1"/>
    <col min="515" max="515" width="5.08984375" customWidth="1"/>
    <col min="516" max="516" width="41.7265625" customWidth="1"/>
    <col min="517" max="517" width="14.7265625" customWidth="1"/>
    <col min="518" max="518" width="14.90625" customWidth="1"/>
    <col min="519" max="520" width="11.7265625" customWidth="1"/>
    <col min="521" max="521" width="11.90625" bestFit="1" customWidth="1"/>
    <col min="523" max="523" width="10.26953125" bestFit="1" customWidth="1"/>
    <col min="524" max="524" width="11.26953125" customWidth="1"/>
    <col min="525" max="525" width="5" customWidth="1"/>
    <col min="526" max="531" width="15" customWidth="1"/>
    <col min="771" max="771" width="5.08984375" customWidth="1"/>
    <col min="772" max="772" width="41.7265625" customWidth="1"/>
    <col min="773" max="773" width="14.7265625" customWidth="1"/>
    <col min="774" max="774" width="14.90625" customWidth="1"/>
    <col min="775" max="776" width="11.7265625" customWidth="1"/>
    <col min="777" max="777" width="11.90625" bestFit="1" customWidth="1"/>
    <col min="779" max="779" width="10.26953125" bestFit="1" customWidth="1"/>
    <col min="780" max="780" width="11.26953125" customWidth="1"/>
    <col min="781" max="781" width="5" customWidth="1"/>
    <col min="782" max="787" width="15" customWidth="1"/>
    <col min="1027" max="1027" width="5.08984375" customWidth="1"/>
    <col min="1028" max="1028" width="41.7265625" customWidth="1"/>
    <col min="1029" max="1029" width="14.7265625" customWidth="1"/>
    <col min="1030" max="1030" width="14.90625" customWidth="1"/>
    <col min="1031" max="1032" width="11.7265625" customWidth="1"/>
    <col min="1033" max="1033" width="11.90625" bestFit="1" customWidth="1"/>
    <col min="1035" max="1035" width="10.26953125" bestFit="1" customWidth="1"/>
    <col min="1036" max="1036" width="11.26953125" customWidth="1"/>
    <col min="1037" max="1037" width="5" customWidth="1"/>
    <col min="1038" max="1043" width="15" customWidth="1"/>
    <col min="1283" max="1283" width="5.08984375" customWidth="1"/>
    <col min="1284" max="1284" width="41.7265625" customWidth="1"/>
    <col min="1285" max="1285" width="14.7265625" customWidth="1"/>
    <col min="1286" max="1286" width="14.90625" customWidth="1"/>
    <col min="1287" max="1288" width="11.7265625" customWidth="1"/>
    <col min="1289" max="1289" width="11.90625" bestFit="1" customWidth="1"/>
    <col min="1291" max="1291" width="10.26953125" bestFit="1" customWidth="1"/>
    <col min="1292" max="1292" width="11.26953125" customWidth="1"/>
    <col min="1293" max="1293" width="5" customWidth="1"/>
    <col min="1294" max="1299" width="15" customWidth="1"/>
    <col min="1539" max="1539" width="5.08984375" customWidth="1"/>
    <col min="1540" max="1540" width="41.7265625" customWidth="1"/>
    <col min="1541" max="1541" width="14.7265625" customWidth="1"/>
    <col min="1542" max="1542" width="14.90625" customWidth="1"/>
    <col min="1543" max="1544" width="11.7265625" customWidth="1"/>
    <col min="1545" max="1545" width="11.90625" bestFit="1" customWidth="1"/>
    <col min="1547" max="1547" width="10.26953125" bestFit="1" customWidth="1"/>
    <col min="1548" max="1548" width="11.26953125" customWidth="1"/>
    <col min="1549" max="1549" width="5" customWidth="1"/>
    <col min="1550" max="1555" width="15" customWidth="1"/>
    <col min="1795" max="1795" width="5.08984375" customWidth="1"/>
    <col min="1796" max="1796" width="41.7265625" customWidth="1"/>
    <col min="1797" max="1797" width="14.7265625" customWidth="1"/>
    <col min="1798" max="1798" width="14.90625" customWidth="1"/>
    <col min="1799" max="1800" width="11.7265625" customWidth="1"/>
    <col min="1801" max="1801" width="11.90625" bestFit="1" customWidth="1"/>
    <col min="1803" max="1803" width="10.26953125" bestFit="1" customWidth="1"/>
    <col min="1804" max="1804" width="11.26953125" customWidth="1"/>
    <col min="1805" max="1805" width="5" customWidth="1"/>
    <col min="1806" max="1811" width="15" customWidth="1"/>
    <col min="2051" max="2051" width="5.08984375" customWidth="1"/>
    <col min="2052" max="2052" width="41.7265625" customWidth="1"/>
    <col min="2053" max="2053" width="14.7265625" customWidth="1"/>
    <col min="2054" max="2054" width="14.90625" customWidth="1"/>
    <col min="2055" max="2056" width="11.7265625" customWidth="1"/>
    <col min="2057" max="2057" width="11.90625" bestFit="1" customWidth="1"/>
    <col min="2059" max="2059" width="10.26953125" bestFit="1" customWidth="1"/>
    <col min="2060" max="2060" width="11.26953125" customWidth="1"/>
    <col min="2061" max="2061" width="5" customWidth="1"/>
    <col min="2062" max="2067" width="15" customWidth="1"/>
    <col min="2307" max="2307" width="5.08984375" customWidth="1"/>
    <col min="2308" max="2308" width="41.7265625" customWidth="1"/>
    <col min="2309" max="2309" width="14.7265625" customWidth="1"/>
    <col min="2310" max="2310" width="14.90625" customWidth="1"/>
    <col min="2311" max="2312" width="11.7265625" customWidth="1"/>
    <col min="2313" max="2313" width="11.90625" bestFit="1" customWidth="1"/>
    <col min="2315" max="2315" width="10.26953125" bestFit="1" customWidth="1"/>
    <col min="2316" max="2316" width="11.26953125" customWidth="1"/>
    <col min="2317" max="2317" width="5" customWidth="1"/>
    <col min="2318" max="2323" width="15" customWidth="1"/>
    <col min="2563" max="2563" width="5.08984375" customWidth="1"/>
    <col min="2564" max="2564" width="41.7265625" customWidth="1"/>
    <col min="2565" max="2565" width="14.7265625" customWidth="1"/>
    <col min="2566" max="2566" width="14.90625" customWidth="1"/>
    <col min="2567" max="2568" width="11.7265625" customWidth="1"/>
    <col min="2569" max="2569" width="11.90625" bestFit="1" customWidth="1"/>
    <col min="2571" max="2571" width="10.26953125" bestFit="1" customWidth="1"/>
    <col min="2572" max="2572" width="11.26953125" customWidth="1"/>
    <col min="2573" max="2573" width="5" customWidth="1"/>
    <col min="2574" max="2579" width="15" customWidth="1"/>
    <col min="2819" max="2819" width="5.08984375" customWidth="1"/>
    <col min="2820" max="2820" width="41.7265625" customWidth="1"/>
    <col min="2821" max="2821" width="14.7265625" customWidth="1"/>
    <col min="2822" max="2822" width="14.90625" customWidth="1"/>
    <col min="2823" max="2824" width="11.7265625" customWidth="1"/>
    <col min="2825" max="2825" width="11.90625" bestFit="1" customWidth="1"/>
    <col min="2827" max="2827" width="10.26953125" bestFit="1" customWidth="1"/>
    <col min="2828" max="2828" width="11.26953125" customWidth="1"/>
    <col min="2829" max="2829" width="5" customWidth="1"/>
    <col min="2830" max="2835" width="15" customWidth="1"/>
    <col min="3075" max="3075" width="5.08984375" customWidth="1"/>
    <col min="3076" max="3076" width="41.7265625" customWidth="1"/>
    <col min="3077" max="3077" width="14.7265625" customWidth="1"/>
    <col min="3078" max="3078" width="14.90625" customWidth="1"/>
    <col min="3079" max="3080" width="11.7265625" customWidth="1"/>
    <col min="3081" max="3081" width="11.90625" bestFit="1" customWidth="1"/>
    <col min="3083" max="3083" width="10.26953125" bestFit="1" customWidth="1"/>
    <col min="3084" max="3084" width="11.26953125" customWidth="1"/>
    <col min="3085" max="3085" width="5" customWidth="1"/>
    <col min="3086" max="3091" width="15" customWidth="1"/>
    <col min="3331" max="3331" width="5.08984375" customWidth="1"/>
    <col min="3332" max="3332" width="41.7265625" customWidth="1"/>
    <col min="3333" max="3333" width="14.7265625" customWidth="1"/>
    <col min="3334" max="3334" width="14.90625" customWidth="1"/>
    <col min="3335" max="3336" width="11.7265625" customWidth="1"/>
    <col min="3337" max="3337" width="11.90625" bestFit="1" customWidth="1"/>
    <col min="3339" max="3339" width="10.26953125" bestFit="1" customWidth="1"/>
    <col min="3340" max="3340" width="11.26953125" customWidth="1"/>
    <col min="3341" max="3341" width="5" customWidth="1"/>
    <col min="3342" max="3347" width="15" customWidth="1"/>
    <col min="3587" max="3587" width="5.08984375" customWidth="1"/>
    <col min="3588" max="3588" width="41.7265625" customWidth="1"/>
    <col min="3589" max="3589" width="14.7265625" customWidth="1"/>
    <col min="3590" max="3590" width="14.90625" customWidth="1"/>
    <col min="3591" max="3592" width="11.7265625" customWidth="1"/>
    <col min="3593" max="3593" width="11.90625" bestFit="1" customWidth="1"/>
    <col min="3595" max="3595" width="10.26953125" bestFit="1" customWidth="1"/>
    <col min="3596" max="3596" width="11.26953125" customWidth="1"/>
    <col min="3597" max="3597" width="5" customWidth="1"/>
    <col min="3598" max="3603" width="15" customWidth="1"/>
    <col min="3843" max="3843" width="5.08984375" customWidth="1"/>
    <col min="3844" max="3844" width="41.7265625" customWidth="1"/>
    <col min="3845" max="3845" width="14.7265625" customWidth="1"/>
    <col min="3846" max="3846" width="14.90625" customWidth="1"/>
    <col min="3847" max="3848" width="11.7265625" customWidth="1"/>
    <col min="3849" max="3849" width="11.90625" bestFit="1" customWidth="1"/>
    <col min="3851" max="3851" width="10.26953125" bestFit="1" customWidth="1"/>
    <col min="3852" max="3852" width="11.26953125" customWidth="1"/>
    <col min="3853" max="3853" width="5" customWidth="1"/>
    <col min="3854" max="3859" width="15" customWidth="1"/>
    <col min="4099" max="4099" width="5.08984375" customWidth="1"/>
    <col min="4100" max="4100" width="41.7265625" customWidth="1"/>
    <col min="4101" max="4101" width="14.7265625" customWidth="1"/>
    <col min="4102" max="4102" width="14.90625" customWidth="1"/>
    <col min="4103" max="4104" width="11.7265625" customWidth="1"/>
    <col min="4105" max="4105" width="11.90625" bestFit="1" customWidth="1"/>
    <col min="4107" max="4107" width="10.26953125" bestFit="1" customWidth="1"/>
    <col min="4108" max="4108" width="11.26953125" customWidth="1"/>
    <col min="4109" max="4109" width="5" customWidth="1"/>
    <col min="4110" max="4115" width="15" customWidth="1"/>
    <col min="4355" max="4355" width="5.08984375" customWidth="1"/>
    <col min="4356" max="4356" width="41.7265625" customWidth="1"/>
    <col min="4357" max="4357" width="14.7265625" customWidth="1"/>
    <col min="4358" max="4358" width="14.90625" customWidth="1"/>
    <col min="4359" max="4360" width="11.7265625" customWidth="1"/>
    <col min="4361" max="4361" width="11.90625" bestFit="1" customWidth="1"/>
    <col min="4363" max="4363" width="10.26953125" bestFit="1" customWidth="1"/>
    <col min="4364" max="4364" width="11.26953125" customWidth="1"/>
    <col min="4365" max="4365" width="5" customWidth="1"/>
    <col min="4366" max="4371" width="15" customWidth="1"/>
    <col min="4611" max="4611" width="5.08984375" customWidth="1"/>
    <col min="4612" max="4612" width="41.7265625" customWidth="1"/>
    <col min="4613" max="4613" width="14.7265625" customWidth="1"/>
    <col min="4614" max="4614" width="14.90625" customWidth="1"/>
    <col min="4615" max="4616" width="11.7265625" customWidth="1"/>
    <col min="4617" max="4617" width="11.90625" bestFit="1" customWidth="1"/>
    <col min="4619" max="4619" width="10.26953125" bestFit="1" customWidth="1"/>
    <col min="4620" max="4620" width="11.26953125" customWidth="1"/>
    <col min="4621" max="4621" width="5" customWidth="1"/>
    <col min="4622" max="4627" width="15" customWidth="1"/>
    <col min="4867" max="4867" width="5.08984375" customWidth="1"/>
    <col min="4868" max="4868" width="41.7265625" customWidth="1"/>
    <col min="4869" max="4869" width="14.7265625" customWidth="1"/>
    <col min="4870" max="4870" width="14.90625" customWidth="1"/>
    <col min="4871" max="4872" width="11.7265625" customWidth="1"/>
    <col min="4873" max="4873" width="11.90625" bestFit="1" customWidth="1"/>
    <col min="4875" max="4875" width="10.26953125" bestFit="1" customWidth="1"/>
    <col min="4876" max="4876" width="11.26953125" customWidth="1"/>
    <col min="4877" max="4877" width="5" customWidth="1"/>
    <col min="4878" max="4883" width="15" customWidth="1"/>
    <col min="5123" max="5123" width="5.08984375" customWidth="1"/>
    <col min="5124" max="5124" width="41.7265625" customWidth="1"/>
    <col min="5125" max="5125" width="14.7265625" customWidth="1"/>
    <col min="5126" max="5126" width="14.90625" customWidth="1"/>
    <col min="5127" max="5128" width="11.7265625" customWidth="1"/>
    <col min="5129" max="5129" width="11.90625" bestFit="1" customWidth="1"/>
    <col min="5131" max="5131" width="10.26953125" bestFit="1" customWidth="1"/>
    <col min="5132" max="5132" width="11.26953125" customWidth="1"/>
    <col min="5133" max="5133" width="5" customWidth="1"/>
    <col min="5134" max="5139" width="15" customWidth="1"/>
    <col min="5379" max="5379" width="5.08984375" customWidth="1"/>
    <col min="5380" max="5380" width="41.7265625" customWidth="1"/>
    <col min="5381" max="5381" width="14.7265625" customWidth="1"/>
    <col min="5382" max="5382" width="14.90625" customWidth="1"/>
    <col min="5383" max="5384" width="11.7265625" customWidth="1"/>
    <col min="5385" max="5385" width="11.90625" bestFit="1" customWidth="1"/>
    <col min="5387" max="5387" width="10.26953125" bestFit="1" customWidth="1"/>
    <col min="5388" max="5388" width="11.26953125" customWidth="1"/>
    <col min="5389" max="5389" width="5" customWidth="1"/>
    <col min="5390" max="5395" width="15" customWidth="1"/>
    <col min="5635" max="5635" width="5.08984375" customWidth="1"/>
    <col min="5636" max="5636" width="41.7265625" customWidth="1"/>
    <col min="5637" max="5637" width="14.7265625" customWidth="1"/>
    <col min="5638" max="5638" width="14.90625" customWidth="1"/>
    <col min="5639" max="5640" width="11.7265625" customWidth="1"/>
    <col min="5641" max="5641" width="11.90625" bestFit="1" customWidth="1"/>
    <col min="5643" max="5643" width="10.26953125" bestFit="1" customWidth="1"/>
    <col min="5644" max="5644" width="11.26953125" customWidth="1"/>
    <col min="5645" max="5645" width="5" customWidth="1"/>
    <col min="5646" max="5651" width="15" customWidth="1"/>
    <col min="5891" max="5891" width="5.08984375" customWidth="1"/>
    <col min="5892" max="5892" width="41.7265625" customWidth="1"/>
    <col min="5893" max="5893" width="14.7265625" customWidth="1"/>
    <col min="5894" max="5894" width="14.90625" customWidth="1"/>
    <col min="5895" max="5896" width="11.7265625" customWidth="1"/>
    <col min="5897" max="5897" width="11.90625" bestFit="1" customWidth="1"/>
    <col min="5899" max="5899" width="10.26953125" bestFit="1" customWidth="1"/>
    <col min="5900" max="5900" width="11.26953125" customWidth="1"/>
    <col min="5901" max="5901" width="5" customWidth="1"/>
    <col min="5902" max="5907" width="15" customWidth="1"/>
    <col min="6147" max="6147" width="5.08984375" customWidth="1"/>
    <col min="6148" max="6148" width="41.7265625" customWidth="1"/>
    <col min="6149" max="6149" width="14.7265625" customWidth="1"/>
    <col min="6150" max="6150" width="14.90625" customWidth="1"/>
    <col min="6151" max="6152" width="11.7265625" customWidth="1"/>
    <col min="6153" max="6153" width="11.90625" bestFit="1" customWidth="1"/>
    <col min="6155" max="6155" width="10.26953125" bestFit="1" customWidth="1"/>
    <col min="6156" max="6156" width="11.26953125" customWidth="1"/>
    <col min="6157" max="6157" width="5" customWidth="1"/>
    <col min="6158" max="6163" width="15" customWidth="1"/>
    <col min="6403" max="6403" width="5.08984375" customWidth="1"/>
    <col min="6404" max="6404" width="41.7265625" customWidth="1"/>
    <col min="6405" max="6405" width="14.7265625" customWidth="1"/>
    <col min="6406" max="6406" width="14.90625" customWidth="1"/>
    <col min="6407" max="6408" width="11.7265625" customWidth="1"/>
    <col min="6409" max="6409" width="11.90625" bestFit="1" customWidth="1"/>
    <col min="6411" max="6411" width="10.26953125" bestFit="1" customWidth="1"/>
    <col min="6412" max="6412" width="11.26953125" customWidth="1"/>
    <col min="6413" max="6413" width="5" customWidth="1"/>
    <col min="6414" max="6419" width="15" customWidth="1"/>
    <col min="6659" max="6659" width="5.08984375" customWidth="1"/>
    <col min="6660" max="6660" width="41.7265625" customWidth="1"/>
    <col min="6661" max="6661" width="14.7265625" customWidth="1"/>
    <col min="6662" max="6662" width="14.90625" customWidth="1"/>
    <col min="6663" max="6664" width="11.7265625" customWidth="1"/>
    <col min="6665" max="6665" width="11.90625" bestFit="1" customWidth="1"/>
    <col min="6667" max="6667" width="10.26953125" bestFit="1" customWidth="1"/>
    <col min="6668" max="6668" width="11.26953125" customWidth="1"/>
    <col min="6669" max="6669" width="5" customWidth="1"/>
    <col min="6670" max="6675" width="15" customWidth="1"/>
    <col min="6915" max="6915" width="5.08984375" customWidth="1"/>
    <col min="6916" max="6916" width="41.7265625" customWidth="1"/>
    <col min="6917" max="6917" width="14.7265625" customWidth="1"/>
    <col min="6918" max="6918" width="14.90625" customWidth="1"/>
    <col min="6919" max="6920" width="11.7265625" customWidth="1"/>
    <col min="6921" max="6921" width="11.90625" bestFit="1" customWidth="1"/>
    <col min="6923" max="6923" width="10.26953125" bestFit="1" customWidth="1"/>
    <col min="6924" max="6924" width="11.26953125" customWidth="1"/>
    <col min="6925" max="6925" width="5" customWidth="1"/>
    <col min="6926" max="6931" width="15" customWidth="1"/>
    <col min="7171" max="7171" width="5.08984375" customWidth="1"/>
    <col min="7172" max="7172" width="41.7265625" customWidth="1"/>
    <col min="7173" max="7173" width="14.7265625" customWidth="1"/>
    <col min="7174" max="7174" width="14.90625" customWidth="1"/>
    <col min="7175" max="7176" width="11.7265625" customWidth="1"/>
    <col min="7177" max="7177" width="11.90625" bestFit="1" customWidth="1"/>
    <col min="7179" max="7179" width="10.26953125" bestFit="1" customWidth="1"/>
    <col min="7180" max="7180" width="11.26953125" customWidth="1"/>
    <col min="7181" max="7181" width="5" customWidth="1"/>
    <col min="7182" max="7187" width="15" customWidth="1"/>
    <col min="7427" max="7427" width="5.08984375" customWidth="1"/>
    <col min="7428" max="7428" width="41.7265625" customWidth="1"/>
    <col min="7429" max="7429" width="14.7265625" customWidth="1"/>
    <col min="7430" max="7430" width="14.90625" customWidth="1"/>
    <col min="7431" max="7432" width="11.7265625" customWidth="1"/>
    <col min="7433" max="7433" width="11.90625" bestFit="1" customWidth="1"/>
    <col min="7435" max="7435" width="10.26953125" bestFit="1" customWidth="1"/>
    <col min="7436" max="7436" width="11.26953125" customWidth="1"/>
    <col min="7437" max="7437" width="5" customWidth="1"/>
    <col min="7438" max="7443" width="15" customWidth="1"/>
    <col min="7683" max="7683" width="5.08984375" customWidth="1"/>
    <col min="7684" max="7684" width="41.7265625" customWidth="1"/>
    <col min="7685" max="7685" width="14.7265625" customWidth="1"/>
    <col min="7686" max="7686" width="14.90625" customWidth="1"/>
    <col min="7687" max="7688" width="11.7265625" customWidth="1"/>
    <col min="7689" max="7689" width="11.90625" bestFit="1" customWidth="1"/>
    <col min="7691" max="7691" width="10.26953125" bestFit="1" customWidth="1"/>
    <col min="7692" max="7692" width="11.26953125" customWidth="1"/>
    <col min="7693" max="7693" width="5" customWidth="1"/>
    <col min="7694" max="7699" width="15" customWidth="1"/>
    <col min="7939" max="7939" width="5.08984375" customWidth="1"/>
    <col min="7940" max="7940" width="41.7265625" customWidth="1"/>
    <col min="7941" max="7941" width="14.7265625" customWidth="1"/>
    <col min="7942" max="7942" width="14.90625" customWidth="1"/>
    <col min="7943" max="7944" width="11.7265625" customWidth="1"/>
    <col min="7945" max="7945" width="11.90625" bestFit="1" customWidth="1"/>
    <col min="7947" max="7947" width="10.26953125" bestFit="1" customWidth="1"/>
    <col min="7948" max="7948" width="11.26953125" customWidth="1"/>
    <col min="7949" max="7949" width="5" customWidth="1"/>
    <col min="7950" max="7955" width="15" customWidth="1"/>
    <col min="8195" max="8195" width="5.08984375" customWidth="1"/>
    <col min="8196" max="8196" width="41.7265625" customWidth="1"/>
    <col min="8197" max="8197" width="14.7265625" customWidth="1"/>
    <col min="8198" max="8198" width="14.90625" customWidth="1"/>
    <col min="8199" max="8200" width="11.7265625" customWidth="1"/>
    <col min="8201" max="8201" width="11.90625" bestFit="1" customWidth="1"/>
    <col min="8203" max="8203" width="10.26953125" bestFit="1" customWidth="1"/>
    <col min="8204" max="8204" width="11.26953125" customWidth="1"/>
    <col min="8205" max="8205" width="5" customWidth="1"/>
    <col min="8206" max="8211" width="15" customWidth="1"/>
    <col min="8451" max="8451" width="5.08984375" customWidth="1"/>
    <col min="8452" max="8452" width="41.7265625" customWidth="1"/>
    <col min="8453" max="8453" width="14.7265625" customWidth="1"/>
    <col min="8454" max="8454" width="14.90625" customWidth="1"/>
    <col min="8455" max="8456" width="11.7265625" customWidth="1"/>
    <col min="8457" max="8457" width="11.90625" bestFit="1" customWidth="1"/>
    <col min="8459" max="8459" width="10.26953125" bestFit="1" customWidth="1"/>
    <col min="8460" max="8460" width="11.26953125" customWidth="1"/>
    <col min="8461" max="8461" width="5" customWidth="1"/>
    <col min="8462" max="8467" width="15" customWidth="1"/>
    <col min="8707" max="8707" width="5.08984375" customWidth="1"/>
    <col min="8708" max="8708" width="41.7265625" customWidth="1"/>
    <col min="8709" max="8709" width="14.7265625" customWidth="1"/>
    <col min="8710" max="8710" width="14.90625" customWidth="1"/>
    <col min="8711" max="8712" width="11.7265625" customWidth="1"/>
    <col min="8713" max="8713" width="11.90625" bestFit="1" customWidth="1"/>
    <col min="8715" max="8715" width="10.26953125" bestFit="1" customWidth="1"/>
    <col min="8716" max="8716" width="11.26953125" customWidth="1"/>
    <col min="8717" max="8717" width="5" customWidth="1"/>
    <col min="8718" max="8723" width="15" customWidth="1"/>
    <col min="8963" max="8963" width="5.08984375" customWidth="1"/>
    <col min="8964" max="8964" width="41.7265625" customWidth="1"/>
    <col min="8965" max="8965" width="14.7265625" customWidth="1"/>
    <col min="8966" max="8966" width="14.90625" customWidth="1"/>
    <col min="8967" max="8968" width="11.7265625" customWidth="1"/>
    <col min="8969" max="8969" width="11.90625" bestFit="1" customWidth="1"/>
    <col min="8971" max="8971" width="10.26953125" bestFit="1" customWidth="1"/>
    <col min="8972" max="8972" width="11.26953125" customWidth="1"/>
    <col min="8973" max="8973" width="5" customWidth="1"/>
    <col min="8974" max="8979" width="15" customWidth="1"/>
    <col min="9219" max="9219" width="5.08984375" customWidth="1"/>
    <col min="9220" max="9220" width="41.7265625" customWidth="1"/>
    <col min="9221" max="9221" width="14.7265625" customWidth="1"/>
    <col min="9222" max="9222" width="14.90625" customWidth="1"/>
    <col min="9223" max="9224" width="11.7265625" customWidth="1"/>
    <col min="9225" max="9225" width="11.90625" bestFit="1" customWidth="1"/>
    <col min="9227" max="9227" width="10.26953125" bestFit="1" customWidth="1"/>
    <col min="9228" max="9228" width="11.26953125" customWidth="1"/>
    <col min="9229" max="9229" width="5" customWidth="1"/>
    <col min="9230" max="9235" width="15" customWidth="1"/>
    <col min="9475" max="9475" width="5.08984375" customWidth="1"/>
    <col min="9476" max="9476" width="41.7265625" customWidth="1"/>
    <col min="9477" max="9477" width="14.7265625" customWidth="1"/>
    <col min="9478" max="9478" width="14.90625" customWidth="1"/>
    <col min="9479" max="9480" width="11.7265625" customWidth="1"/>
    <col min="9481" max="9481" width="11.90625" bestFit="1" customWidth="1"/>
    <col min="9483" max="9483" width="10.26953125" bestFit="1" customWidth="1"/>
    <col min="9484" max="9484" width="11.26953125" customWidth="1"/>
    <col min="9485" max="9485" width="5" customWidth="1"/>
    <col min="9486" max="9491" width="15" customWidth="1"/>
    <col min="9731" max="9731" width="5.08984375" customWidth="1"/>
    <col min="9732" max="9732" width="41.7265625" customWidth="1"/>
    <col min="9733" max="9733" width="14.7265625" customWidth="1"/>
    <col min="9734" max="9734" width="14.90625" customWidth="1"/>
    <col min="9735" max="9736" width="11.7265625" customWidth="1"/>
    <col min="9737" max="9737" width="11.90625" bestFit="1" customWidth="1"/>
    <col min="9739" max="9739" width="10.26953125" bestFit="1" customWidth="1"/>
    <col min="9740" max="9740" width="11.26953125" customWidth="1"/>
    <col min="9741" max="9741" width="5" customWidth="1"/>
    <col min="9742" max="9747" width="15" customWidth="1"/>
    <col min="9987" max="9987" width="5.08984375" customWidth="1"/>
    <col min="9988" max="9988" width="41.7265625" customWidth="1"/>
    <col min="9989" max="9989" width="14.7265625" customWidth="1"/>
    <col min="9990" max="9990" width="14.90625" customWidth="1"/>
    <col min="9991" max="9992" width="11.7265625" customWidth="1"/>
    <col min="9993" max="9993" width="11.90625" bestFit="1" customWidth="1"/>
    <col min="9995" max="9995" width="10.26953125" bestFit="1" customWidth="1"/>
    <col min="9996" max="9996" width="11.26953125" customWidth="1"/>
    <col min="9997" max="9997" width="5" customWidth="1"/>
    <col min="9998" max="10003" width="15" customWidth="1"/>
    <col min="10243" max="10243" width="5.08984375" customWidth="1"/>
    <col min="10244" max="10244" width="41.7265625" customWidth="1"/>
    <col min="10245" max="10245" width="14.7265625" customWidth="1"/>
    <col min="10246" max="10246" width="14.90625" customWidth="1"/>
    <col min="10247" max="10248" width="11.7265625" customWidth="1"/>
    <col min="10249" max="10249" width="11.90625" bestFit="1" customWidth="1"/>
    <col min="10251" max="10251" width="10.26953125" bestFit="1" customWidth="1"/>
    <col min="10252" max="10252" width="11.26953125" customWidth="1"/>
    <col min="10253" max="10253" width="5" customWidth="1"/>
    <col min="10254" max="10259" width="15" customWidth="1"/>
    <col min="10499" max="10499" width="5.08984375" customWidth="1"/>
    <col min="10500" max="10500" width="41.7265625" customWidth="1"/>
    <col min="10501" max="10501" width="14.7265625" customWidth="1"/>
    <col min="10502" max="10502" width="14.90625" customWidth="1"/>
    <col min="10503" max="10504" width="11.7265625" customWidth="1"/>
    <col min="10505" max="10505" width="11.90625" bestFit="1" customWidth="1"/>
    <col min="10507" max="10507" width="10.26953125" bestFit="1" customWidth="1"/>
    <col min="10508" max="10508" width="11.26953125" customWidth="1"/>
    <col min="10509" max="10509" width="5" customWidth="1"/>
    <col min="10510" max="10515" width="15" customWidth="1"/>
    <col min="10755" max="10755" width="5.08984375" customWidth="1"/>
    <col min="10756" max="10756" width="41.7265625" customWidth="1"/>
    <col min="10757" max="10757" width="14.7265625" customWidth="1"/>
    <col min="10758" max="10758" width="14.90625" customWidth="1"/>
    <col min="10759" max="10760" width="11.7265625" customWidth="1"/>
    <col min="10761" max="10761" width="11.90625" bestFit="1" customWidth="1"/>
    <col min="10763" max="10763" width="10.26953125" bestFit="1" customWidth="1"/>
    <col min="10764" max="10764" width="11.26953125" customWidth="1"/>
    <col min="10765" max="10765" width="5" customWidth="1"/>
    <col min="10766" max="10771" width="15" customWidth="1"/>
    <col min="11011" max="11011" width="5.08984375" customWidth="1"/>
    <col min="11012" max="11012" width="41.7265625" customWidth="1"/>
    <col min="11013" max="11013" width="14.7265625" customWidth="1"/>
    <col min="11014" max="11014" width="14.90625" customWidth="1"/>
    <col min="11015" max="11016" width="11.7265625" customWidth="1"/>
    <col min="11017" max="11017" width="11.90625" bestFit="1" customWidth="1"/>
    <col min="11019" max="11019" width="10.26953125" bestFit="1" customWidth="1"/>
    <col min="11020" max="11020" width="11.26953125" customWidth="1"/>
    <col min="11021" max="11021" width="5" customWidth="1"/>
    <col min="11022" max="11027" width="15" customWidth="1"/>
    <col min="11267" max="11267" width="5.08984375" customWidth="1"/>
    <col min="11268" max="11268" width="41.7265625" customWidth="1"/>
    <col min="11269" max="11269" width="14.7265625" customWidth="1"/>
    <col min="11270" max="11270" width="14.90625" customWidth="1"/>
    <col min="11271" max="11272" width="11.7265625" customWidth="1"/>
    <col min="11273" max="11273" width="11.90625" bestFit="1" customWidth="1"/>
    <col min="11275" max="11275" width="10.26953125" bestFit="1" customWidth="1"/>
    <col min="11276" max="11276" width="11.26953125" customWidth="1"/>
    <col min="11277" max="11277" width="5" customWidth="1"/>
    <col min="11278" max="11283" width="15" customWidth="1"/>
    <col min="11523" max="11523" width="5.08984375" customWidth="1"/>
    <col min="11524" max="11524" width="41.7265625" customWidth="1"/>
    <col min="11525" max="11525" width="14.7265625" customWidth="1"/>
    <col min="11526" max="11526" width="14.90625" customWidth="1"/>
    <col min="11527" max="11528" width="11.7265625" customWidth="1"/>
    <col min="11529" max="11529" width="11.90625" bestFit="1" customWidth="1"/>
    <col min="11531" max="11531" width="10.26953125" bestFit="1" customWidth="1"/>
    <col min="11532" max="11532" width="11.26953125" customWidth="1"/>
    <col min="11533" max="11533" width="5" customWidth="1"/>
    <col min="11534" max="11539" width="15" customWidth="1"/>
    <col min="11779" max="11779" width="5.08984375" customWidth="1"/>
    <col min="11780" max="11780" width="41.7265625" customWidth="1"/>
    <col min="11781" max="11781" width="14.7265625" customWidth="1"/>
    <col min="11782" max="11782" width="14.90625" customWidth="1"/>
    <col min="11783" max="11784" width="11.7265625" customWidth="1"/>
    <col min="11785" max="11785" width="11.90625" bestFit="1" customWidth="1"/>
    <col min="11787" max="11787" width="10.26953125" bestFit="1" customWidth="1"/>
    <col min="11788" max="11788" width="11.26953125" customWidth="1"/>
    <col min="11789" max="11789" width="5" customWidth="1"/>
    <col min="11790" max="11795" width="15" customWidth="1"/>
    <col min="12035" max="12035" width="5.08984375" customWidth="1"/>
    <col min="12036" max="12036" width="41.7265625" customWidth="1"/>
    <col min="12037" max="12037" width="14.7265625" customWidth="1"/>
    <col min="12038" max="12038" width="14.90625" customWidth="1"/>
    <col min="12039" max="12040" width="11.7265625" customWidth="1"/>
    <col min="12041" max="12041" width="11.90625" bestFit="1" customWidth="1"/>
    <col min="12043" max="12043" width="10.26953125" bestFit="1" customWidth="1"/>
    <col min="12044" max="12044" width="11.26953125" customWidth="1"/>
    <col min="12045" max="12045" width="5" customWidth="1"/>
    <col min="12046" max="12051" width="15" customWidth="1"/>
    <col min="12291" max="12291" width="5.08984375" customWidth="1"/>
    <col min="12292" max="12292" width="41.7265625" customWidth="1"/>
    <col min="12293" max="12293" width="14.7265625" customWidth="1"/>
    <col min="12294" max="12294" width="14.90625" customWidth="1"/>
    <col min="12295" max="12296" width="11.7265625" customWidth="1"/>
    <col min="12297" max="12297" width="11.90625" bestFit="1" customWidth="1"/>
    <col min="12299" max="12299" width="10.26953125" bestFit="1" customWidth="1"/>
    <col min="12300" max="12300" width="11.26953125" customWidth="1"/>
    <col min="12301" max="12301" width="5" customWidth="1"/>
    <col min="12302" max="12307" width="15" customWidth="1"/>
    <col min="12547" max="12547" width="5.08984375" customWidth="1"/>
    <col min="12548" max="12548" width="41.7265625" customWidth="1"/>
    <col min="12549" max="12549" width="14.7265625" customWidth="1"/>
    <col min="12550" max="12550" width="14.90625" customWidth="1"/>
    <col min="12551" max="12552" width="11.7265625" customWidth="1"/>
    <col min="12553" max="12553" width="11.90625" bestFit="1" customWidth="1"/>
    <col min="12555" max="12555" width="10.26953125" bestFit="1" customWidth="1"/>
    <col min="12556" max="12556" width="11.26953125" customWidth="1"/>
    <col min="12557" max="12557" width="5" customWidth="1"/>
    <col min="12558" max="12563" width="15" customWidth="1"/>
    <col min="12803" max="12803" width="5.08984375" customWidth="1"/>
    <col min="12804" max="12804" width="41.7265625" customWidth="1"/>
    <col min="12805" max="12805" width="14.7265625" customWidth="1"/>
    <col min="12806" max="12806" width="14.90625" customWidth="1"/>
    <col min="12807" max="12808" width="11.7265625" customWidth="1"/>
    <col min="12809" max="12809" width="11.90625" bestFit="1" customWidth="1"/>
    <col min="12811" max="12811" width="10.26953125" bestFit="1" customWidth="1"/>
    <col min="12812" max="12812" width="11.26953125" customWidth="1"/>
    <col min="12813" max="12813" width="5" customWidth="1"/>
    <col min="12814" max="12819" width="15" customWidth="1"/>
    <col min="13059" max="13059" width="5.08984375" customWidth="1"/>
    <col min="13060" max="13060" width="41.7265625" customWidth="1"/>
    <col min="13061" max="13061" width="14.7265625" customWidth="1"/>
    <col min="13062" max="13062" width="14.90625" customWidth="1"/>
    <col min="13063" max="13064" width="11.7265625" customWidth="1"/>
    <col min="13065" max="13065" width="11.90625" bestFit="1" customWidth="1"/>
    <col min="13067" max="13067" width="10.26953125" bestFit="1" customWidth="1"/>
    <col min="13068" max="13068" width="11.26953125" customWidth="1"/>
    <col min="13069" max="13069" width="5" customWidth="1"/>
    <col min="13070" max="13075" width="15" customWidth="1"/>
    <col min="13315" max="13315" width="5.08984375" customWidth="1"/>
    <col min="13316" max="13316" width="41.7265625" customWidth="1"/>
    <col min="13317" max="13317" width="14.7265625" customWidth="1"/>
    <col min="13318" max="13318" width="14.90625" customWidth="1"/>
    <col min="13319" max="13320" width="11.7265625" customWidth="1"/>
    <col min="13321" max="13321" width="11.90625" bestFit="1" customWidth="1"/>
    <col min="13323" max="13323" width="10.26953125" bestFit="1" customWidth="1"/>
    <col min="13324" max="13324" width="11.26953125" customWidth="1"/>
    <col min="13325" max="13325" width="5" customWidth="1"/>
    <col min="13326" max="13331" width="15" customWidth="1"/>
    <col min="13571" max="13571" width="5.08984375" customWidth="1"/>
    <col min="13572" max="13572" width="41.7265625" customWidth="1"/>
    <col min="13573" max="13573" width="14.7265625" customWidth="1"/>
    <col min="13574" max="13574" width="14.90625" customWidth="1"/>
    <col min="13575" max="13576" width="11.7265625" customWidth="1"/>
    <col min="13577" max="13577" width="11.90625" bestFit="1" customWidth="1"/>
    <col min="13579" max="13579" width="10.26953125" bestFit="1" customWidth="1"/>
    <col min="13580" max="13580" width="11.26953125" customWidth="1"/>
    <col min="13581" max="13581" width="5" customWidth="1"/>
    <col min="13582" max="13587" width="15" customWidth="1"/>
    <col min="13827" max="13827" width="5.08984375" customWidth="1"/>
    <col min="13828" max="13828" width="41.7265625" customWidth="1"/>
    <col min="13829" max="13829" width="14.7265625" customWidth="1"/>
    <col min="13830" max="13830" width="14.90625" customWidth="1"/>
    <col min="13831" max="13832" width="11.7265625" customWidth="1"/>
    <col min="13833" max="13833" width="11.90625" bestFit="1" customWidth="1"/>
    <col min="13835" max="13835" width="10.26953125" bestFit="1" customWidth="1"/>
    <col min="13836" max="13836" width="11.26953125" customWidth="1"/>
    <col min="13837" max="13837" width="5" customWidth="1"/>
    <col min="13838" max="13843" width="15" customWidth="1"/>
    <col min="14083" max="14083" width="5.08984375" customWidth="1"/>
    <col min="14084" max="14084" width="41.7265625" customWidth="1"/>
    <col min="14085" max="14085" width="14.7265625" customWidth="1"/>
    <col min="14086" max="14086" width="14.90625" customWidth="1"/>
    <col min="14087" max="14088" width="11.7265625" customWidth="1"/>
    <col min="14089" max="14089" width="11.90625" bestFit="1" customWidth="1"/>
    <col min="14091" max="14091" width="10.26953125" bestFit="1" customWidth="1"/>
    <col min="14092" max="14092" width="11.26953125" customWidth="1"/>
    <col min="14093" max="14093" width="5" customWidth="1"/>
    <col min="14094" max="14099" width="15" customWidth="1"/>
    <col min="14339" max="14339" width="5.08984375" customWidth="1"/>
    <col min="14340" max="14340" width="41.7265625" customWidth="1"/>
    <col min="14341" max="14341" width="14.7265625" customWidth="1"/>
    <col min="14342" max="14342" width="14.90625" customWidth="1"/>
    <col min="14343" max="14344" width="11.7265625" customWidth="1"/>
    <col min="14345" max="14345" width="11.90625" bestFit="1" customWidth="1"/>
    <col min="14347" max="14347" width="10.26953125" bestFit="1" customWidth="1"/>
    <col min="14348" max="14348" width="11.26953125" customWidth="1"/>
    <col min="14349" max="14349" width="5" customWidth="1"/>
    <col min="14350" max="14355" width="15" customWidth="1"/>
    <col min="14595" max="14595" width="5.08984375" customWidth="1"/>
    <col min="14596" max="14596" width="41.7265625" customWidth="1"/>
    <col min="14597" max="14597" width="14.7265625" customWidth="1"/>
    <col min="14598" max="14598" width="14.90625" customWidth="1"/>
    <col min="14599" max="14600" width="11.7265625" customWidth="1"/>
    <col min="14601" max="14601" width="11.90625" bestFit="1" customWidth="1"/>
    <col min="14603" max="14603" width="10.26953125" bestFit="1" customWidth="1"/>
    <col min="14604" max="14604" width="11.26953125" customWidth="1"/>
    <col min="14605" max="14605" width="5" customWidth="1"/>
    <col min="14606" max="14611" width="15" customWidth="1"/>
    <col min="14851" max="14851" width="5.08984375" customWidth="1"/>
    <col min="14852" max="14852" width="41.7265625" customWidth="1"/>
    <col min="14853" max="14853" width="14.7265625" customWidth="1"/>
    <col min="14854" max="14854" width="14.90625" customWidth="1"/>
    <col min="14855" max="14856" width="11.7265625" customWidth="1"/>
    <col min="14857" max="14857" width="11.90625" bestFit="1" customWidth="1"/>
    <col min="14859" max="14859" width="10.26953125" bestFit="1" customWidth="1"/>
    <col min="14860" max="14860" width="11.26953125" customWidth="1"/>
    <col min="14861" max="14861" width="5" customWidth="1"/>
    <col min="14862" max="14867" width="15" customWidth="1"/>
    <col min="15107" max="15107" width="5.08984375" customWidth="1"/>
    <col min="15108" max="15108" width="41.7265625" customWidth="1"/>
    <col min="15109" max="15109" width="14.7265625" customWidth="1"/>
    <col min="15110" max="15110" width="14.90625" customWidth="1"/>
    <col min="15111" max="15112" width="11.7265625" customWidth="1"/>
    <col min="15113" max="15113" width="11.90625" bestFit="1" customWidth="1"/>
    <col min="15115" max="15115" width="10.26953125" bestFit="1" customWidth="1"/>
    <col min="15116" max="15116" width="11.26953125" customWidth="1"/>
    <col min="15117" max="15117" width="5" customWidth="1"/>
    <col min="15118" max="15123" width="15" customWidth="1"/>
    <col min="15363" max="15363" width="5.08984375" customWidth="1"/>
    <col min="15364" max="15364" width="41.7265625" customWidth="1"/>
    <col min="15365" max="15365" width="14.7265625" customWidth="1"/>
    <col min="15366" max="15366" width="14.90625" customWidth="1"/>
    <col min="15367" max="15368" width="11.7265625" customWidth="1"/>
    <col min="15369" max="15369" width="11.90625" bestFit="1" customWidth="1"/>
    <col min="15371" max="15371" width="10.26953125" bestFit="1" customWidth="1"/>
    <col min="15372" max="15372" width="11.26953125" customWidth="1"/>
    <col min="15373" max="15373" width="5" customWidth="1"/>
    <col min="15374" max="15379" width="15" customWidth="1"/>
    <col min="15619" max="15619" width="5.08984375" customWidth="1"/>
    <col min="15620" max="15620" width="41.7265625" customWidth="1"/>
    <col min="15621" max="15621" width="14.7265625" customWidth="1"/>
    <col min="15622" max="15622" width="14.90625" customWidth="1"/>
    <col min="15623" max="15624" width="11.7265625" customWidth="1"/>
    <col min="15625" max="15625" width="11.90625" bestFit="1" customWidth="1"/>
    <col min="15627" max="15627" width="10.26953125" bestFit="1" customWidth="1"/>
    <col min="15628" max="15628" width="11.26953125" customWidth="1"/>
    <col min="15629" max="15629" width="5" customWidth="1"/>
    <col min="15630" max="15635" width="15" customWidth="1"/>
    <col min="15875" max="15875" width="5.08984375" customWidth="1"/>
    <col min="15876" max="15876" width="41.7265625" customWidth="1"/>
    <col min="15877" max="15877" width="14.7265625" customWidth="1"/>
    <col min="15878" max="15878" width="14.90625" customWidth="1"/>
    <col min="15879" max="15880" width="11.7265625" customWidth="1"/>
    <col min="15881" max="15881" width="11.90625" bestFit="1" customWidth="1"/>
    <col min="15883" max="15883" width="10.26953125" bestFit="1" customWidth="1"/>
    <col min="15884" max="15884" width="11.26953125" customWidth="1"/>
    <col min="15885" max="15885" width="5" customWidth="1"/>
    <col min="15886" max="15891" width="15" customWidth="1"/>
    <col min="16131" max="16131" width="5.08984375" customWidth="1"/>
    <col min="16132" max="16132" width="41.7265625" customWidth="1"/>
    <col min="16133" max="16133" width="14.7265625" customWidth="1"/>
    <col min="16134" max="16134" width="14.90625" customWidth="1"/>
    <col min="16135" max="16136" width="11.7265625" customWidth="1"/>
    <col min="16137" max="16137" width="11.90625" bestFit="1" customWidth="1"/>
    <col min="16139" max="16139" width="10.26953125" bestFit="1" customWidth="1"/>
    <col min="16140" max="16140" width="11.26953125" customWidth="1"/>
    <col min="16141" max="16141" width="5" customWidth="1"/>
    <col min="16142" max="16147" width="15" customWidth="1"/>
  </cols>
  <sheetData>
    <row r="1" spans="1:20" ht="26.25" customHeight="1" x14ac:dyDescent="0.35">
      <c r="A1" s="11"/>
      <c r="B1" s="12" t="s">
        <v>18</v>
      </c>
      <c r="C1" s="13"/>
      <c r="D1" s="13"/>
      <c r="E1" s="13"/>
      <c r="F1" s="13"/>
      <c r="G1" s="13"/>
      <c r="H1" s="13"/>
      <c r="I1" s="13"/>
      <c r="J1" s="13"/>
      <c r="K1" s="13"/>
      <c r="L1" s="2"/>
      <c r="M1" s="2"/>
      <c r="N1" s="2"/>
      <c r="O1" s="2"/>
      <c r="P1" s="2"/>
      <c r="Q1" s="2"/>
      <c r="R1" s="2"/>
      <c r="S1" s="2"/>
      <c r="T1" s="2"/>
    </row>
    <row r="2" spans="1:20" ht="18" customHeight="1" x14ac:dyDescent="0.35">
      <c r="A2" s="11"/>
      <c r="B2" s="15" t="s">
        <v>53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Q2" s="2"/>
      <c r="R2" s="2"/>
      <c r="S2" s="2"/>
      <c r="T2" s="2"/>
    </row>
    <row r="3" spans="1:20" ht="11.25" customHeight="1" x14ac:dyDescent="0.35">
      <c r="A3" s="11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Q3" s="2"/>
      <c r="R3" s="2"/>
      <c r="S3" s="2"/>
      <c r="T3" s="2"/>
    </row>
    <row r="4" spans="1:20" ht="12" customHeight="1" x14ac:dyDescent="0.35">
      <c r="A4" s="11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20" ht="21.75" customHeight="1" thickBot="1" x14ac:dyDescent="0.4">
      <c r="A5" s="11"/>
      <c r="B5" s="17" t="s">
        <v>80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20" s="105" customFormat="1" ht="14.5" customHeight="1" x14ac:dyDescent="0.35">
      <c r="A6" s="11"/>
      <c r="B6" s="106" t="s">
        <v>9</v>
      </c>
      <c r="C6" s="107"/>
      <c r="D6" s="108"/>
      <c r="E6" s="107"/>
      <c r="F6" s="107"/>
      <c r="G6" s="109"/>
      <c r="H6" s="110" t="s">
        <v>10</v>
      </c>
      <c r="I6" s="227" t="s">
        <v>11</v>
      </c>
      <c r="J6" s="222"/>
      <c r="K6" s="222"/>
      <c r="L6" s="222"/>
      <c r="M6" s="222"/>
      <c r="N6" s="223"/>
      <c r="O6" s="223"/>
      <c r="P6" s="223"/>
    </row>
    <row r="7" spans="1:20" ht="14.5" customHeight="1" x14ac:dyDescent="0.35">
      <c r="A7" s="11"/>
      <c r="C7" s="86"/>
      <c r="D7" s="87"/>
      <c r="E7" s="86"/>
      <c r="F7" s="86"/>
      <c r="G7" s="91"/>
      <c r="H7" s="68">
        <v>44196</v>
      </c>
      <c r="I7" s="68">
        <v>44561</v>
      </c>
      <c r="J7" s="68">
        <v>44926</v>
      </c>
      <c r="K7" s="68">
        <v>45291</v>
      </c>
      <c r="L7" s="68">
        <v>45656</v>
      </c>
      <c r="M7" s="68">
        <v>46021</v>
      </c>
      <c r="N7" s="68">
        <v>46386</v>
      </c>
      <c r="O7" s="68">
        <v>46751</v>
      </c>
      <c r="P7" s="68">
        <v>47116</v>
      </c>
    </row>
    <row r="8" spans="1:20" ht="14.5" customHeight="1" x14ac:dyDescent="0.35">
      <c r="A8" s="11"/>
      <c r="B8" s="41" t="s">
        <v>81</v>
      </c>
      <c r="C8" s="86"/>
      <c r="D8" s="87"/>
      <c r="E8" s="86"/>
      <c r="F8" s="86"/>
      <c r="G8" s="111"/>
      <c r="H8" s="78">
        <v>1250779.2</v>
      </c>
      <c r="I8" s="78">
        <v>1309459.5983520001</v>
      </c>
      <c r="J8" s="78">
        <v>1631142.8117834399</v>
      </c>
      <c r="K8" s="78">
        <v>1806409.1168019373</v>
      </c>
      <c r="L8" s="78">
        <v>1159735.4833000563</v>
      </c>
      <c r="M8" s="78">
        <v>1074257.6334025415</v>
      </c>
      <c r="N8" s="78">
        <v>1431960.9405076734</v>
      </c>
      <c r="O8" s="78">
        <v>1484774.7739447136</v>
      </c>
      <c r="P8" s="78">
        <v>1558264.6079927396</v>
      </c>
    </row>
    <row r="9" spans="1:20" ht="14.5" customHeight="1" x14ac:dyDescent="0.35">
      <c r="A9" s="11"/>
      <c r="B9" t="s">
        <v>82</v>
      </c>
      <c r="C9" s="86"/>
      <c r="D9" s="87"/>
      <c r="E9" s="86"/>
      <c r="F9" s="86"/>
      <c r="I9" s="88">
        <v>4.6915073701257803E-2</v>
      </c>
      <c r="J9" s="88">
        <v>0.24566104508782804</v>
      </c>
      <c r="K9" s="88">
        <v>0.10745000606468458</v>
      </c>
      <c r="L9" s="88">
        <v>-0.3579884686624869</v>
      </c>
      <c r="M9" s="88">
        <v>-7.3704608618411327E-2</v>
      </c>
      <c r="N9" s="88">
        <v>0.3329772076854256</v>
      </c>
      <c r="O9" s="88">
        <v>3.6882174606184481E-2</v>
      </c>
      <c r="P9" s="88">
        <v>4.9495610605492679E-2</v>
      </c>
    </row>
    <row r="10" spans="1:20" ht="14.5" customHeight="1" x14ac:dyDescent="0.35">
      <c r="A10" s="11"/>
    </row>
    <row r="11" spans="1:20" ht="14.5" customHeight="1" x14ac:dyDescent="0.35">
      <c r="A11" s="11"/>
      <c r="B11" s="41" t="s">
        <v>138</v>
      </c>
      <c r="C11" s="89"/>
      <c r="D11" s="89"/>
      <c r="E11" s="89"/>
      <c r="F11" s="89"/>
      <c r="G11" s="111"/>
      <c r="H11" s="78">
        <v>712512</v>
      </c>
      <c r="I11" s="78">
        <v>640155.32972737693</v>
      </c>
      <c r="J11" s="78">
        <v>797416.55704674742</v>
      </c>
      <c r="K11" s="78">
        <v>883098.97093750047</v>
      </c>
      <c r="L11" s="78">
        <v>695841.28998003376</v>
      </c>
      <c r="M11" s="78">
        <v>537128.81670127076</v>
      </c>
      <c r="N11" s="78">
        <v>700042.54364249529</v>
      </c>
      <c r="O11" s="78">
        <v>725861.63496887544</v>
      </c>
      <c r="P11" s="78">
        <v>761788.59980676114</v>
      </c>
    </row>
    <row r="12" spans="1:20" ht="14.5" customHeight="1" x14ac:dyDescent="0.35">
      <c r="A12" s="11"/>
      <c r="B12" s="41" t="s">
        <v>83</v>
      </c>
      <c r="C12" s="86"/>
      <c r="H12" s="112">
        <v>538267.19999999995</v>
      </c>
      <c r="I12" s="112">
        <v>669304.26862462319</v>
      </c>
      <c r="J12" s="112">
        <v>833726.25473669253</v>
      </c>
      <c r="K12" s="112">
        <v>923310.14586443687</v>
      </c>
      <c r="L12" s="112">
        <v>463894.19332002255</v>
      </c>
      <c r="M12" s="112">
        <v>537128.81670127076</v>
      </c>
      <c r="N12" s="112">
        <v>731918.39686517813</v>
      </c>
      <c r="O12" s="112">
        <v>758913.1389758382</v>
      </c>
      <c r="P12" s="112">
        <v>796476.00818597851</v>
      </c>
    </row>
    <row r="13" spans="1:20" ht="14.5" customHeight="1" x14ac:dyDescent="0.35">
      <c r="A13" s="11"/>
      <c r="B13" t="s">
        <v>84</v>
      </c>
      <c r="C13" s="86"/>
      <c r="H13" s="88">
        <v>0.43034549982922643</v>
      </c>
      <c r="I13" s="88">
        <v>0.51113014060683171</v>
      </c>
      <c r="J13" s="88">
        <v>0.51113014060683171</v>
      </c>
      <c r="K13" s="88">
        <v>0.51113014060683171</v>
      </c>
      <c r="L13" s="88">
        <v>0.4</v>
      </c>
      <c r="M13" s="88">
        <v>0.5</v>
      </c>
      <c r="N13" s="88">
        <v>0.51113014060683171</v>
      </c>
      <c r="O13" s="88">
        <v>0.51113014060683171</v>
      </c>
      <c r="P13" s="88">
        <v>0.51113014060683171</v>
      </c>
    </row>
    <row r="14" spans="1:20" ht="14.5" customHeight="1" x14ac:dyDescent="0.35">
      <c r="A14" s="11"/>
    </row>
    <row r="15" spans="1:20" ht="14.5" customHeight="1" x14ac:dyDescent="0.35">
      <c r="A15" s="11"/>
      <c r="B15" s="41" t="s">
        <v>139</v>
      </c>
      <c r="C15" s="86"/>
      <c r="D15" s="89"/>
      <c r="E15" s="89"/>
      <c r="F15" s="89"/>
      <c r="G15" s="111"/>
      <c r="H15" s="90">
        <v>155898</v>
      </c>
      <c r="I15" s="90">
        <v>163631.06329241479</v>
      </c>
      <c r="J15" s="90">
        <v>203828.84130966192</v>
      </c>
      <c r="K15" s="90">
        <v>225730.25154454276</v>
      </c>
      <c r="L15" s="90">
        <v>200724.09621561793</v>
      </c>
      <c r="M15" s="90">
        <v>139653.4923423304</v>
      </c>
      <c r="N15" s="90">
        <v>171835.31286092079</v>
      </c>
      <c r="O15" s="90">
        <v>178172.97287336562</v>
      </c>
      <c r="P15" s="90">
        <v>186991.75295912876</v>
      </c>
    </row>
    <row r="16" spans="1:20" ht="14.5" customHeight="1" x14ac:dyDescent="0.35">
      <c r="A16" s="11"/>
      <c r="B16" s="41" t="s">
        <v>85</v>
      </c>
      <c r="C16" s="86"/>
      <c r="H16" s="112">
        <v>382369.19999999995</v>
      </c>
      <c r="I16" s="112">
        <v>505673.20533220842</v>
      </c>
      <c r="J16" s="112">
        <v>629897.41342703067</v>
      </c>
      <c r="K16" s="112">
        <v>697579.89431989414</v>
      </c>
      <c r="L16" s="112">
        <v>263170.09710440459</v>
      </c>
      <c r="M16" s="112">
        <v>397475.32435894036</v>
      </c>
      <c r="N16" s="112">
        <v>560083.08400425734</v>
      </c>
      <c r="O16" s="112">
        <v>580740.16610247258</v>
      </c>
      <c r="P16" s="112">
        <v>609484.25522684981</v>
      </c>
    </row>
    <row r="17" spans="1:27" ht="14.5" customHeight="1" x14ac:dyDescent="0.35">
      <c r="A17" s="11"/>
      <c r="B17" t="s">
        <v>86</v>
      </c>
      <c r="C17" s="86"/>
      <c r="D17" s="4"/>
      <c r="H17" s="88">
        <v>0.30570479585845367</v>
      </c>
      <c r="I17" s="88">
        <v>0.38616938313225968</v>
      </c>
      <c r="J17" s="88">
        <v>0.38616938313225974</v>
      </c>
      <c r="K17" s="88">
        <v>0.38616938313225968</v>
      </c>
      <c r="L17" s="88">
        <v>0.22692251887951853</v>
      </c>
      <c r="M17" s="88">
        <v>0.37</v>
      </c>
      <c r="N17" s="88">
        <v>0.39113014060683177</v>
      </c>
      <c r="O17" s="88">
        <v>0.39113014060683171</v>
      </c>
      <c r="P17" s="88">
        <v>0.39113014060683177</v>
      </c>
    </row>
    <row r="18" spans="1:27" ht="14.5" customHeight="1" x14ac:dyDescent="0.35">
      <c r="A18" s="11"/>
    </row>
    <row r="19" spans="1:27" ht="14.5" customHeight="1" x14ac:dyDescent="0.35">
      <c r="A19" s="11"/>
      <c r="B19" t="s">
        <v>140</v>
      </c>
      <c r="C19" s="4"/>
      <c r="D19" s="4"/>
      <c r="H19" s="113"/>
      <c r="I19" s="114">
        <v>167082.57038165093</v>
      </c>
      <c r="J19" s="114">
        <v>208128.24923756788</v>
      </c>
      <c r="K19" s="114">
        <v>230491.63088037673</v>
      </c>
      <c r="L19" s="114">
        <v>147978.28490199149</v>
      </c>
      <c r="M19" s="114">
        <v>137071.60332926642</v>
      </c>
      <c r="N19" s="114">
        <v>182713.32305880985</v>
      </c>
      <c r="O19" s="114">
        <v>189452.18774274108</v>
      </c>
      <c r="P19" s="114">
        <v>198829.2394556145</v>
      </c>
    </row>
    <row r="20" spans="1:27" ht="14.5" customHeight="1" x14ac:dyDescent="0.35">
      <c r="A20" s="11"/>
      <c r="B20" s="41" t="s">
        <v>141</v>
      </c>
      <c r="C20" s="4"/>
      <c r="D20" s="4"/>
      <c r="H20" s="78"/>
      <c r="I20" s="78">
        <v>338590.63495055749</v>
      </c>
      <c r="J20" s="78">
        <v>421769.16418946278</v>
      </c>
      <c r="K20" s="78">
        <v>467088.26343951741</v>
      </c>
      <c r="L20" s="78">
        <v>115191.8122024131</v>
      </c>
      <c r="M20" s="78">
        <v>260403.72102967394</v>
      </c>
      <c r="N20" s="78">
        <v>377369.76094544749</v>
      </c>
      <c r="O20" s="78">
        <v>391287.9783597315</v>
      </c>
      <c r="P20" s="78">
        <v>410655.01577123534</v>
      </c>
    </row>
    <row r="21" spans="1:27" ht="14.5" customHeight="1" x14ac:dyDescent="0.35">
      <c r="A21" s="11"/>
      <c r="B21" t="s">
        <v>87</v>
      </c>
      <c r="C21" s="4"/>
      <c r="D21" s="4"/>
      <c r="F21" s="36"/>
      <c r="G21" s="115" t="s">
        <v>142</v>
      </c>
      <c r="H21" s="116">
        <v>7</v>
      </c>
      <c r="I21" s="117">
        <v>31608.216000000004</v>
      </c>
      <c r="J21" s="117">
        <v>31608.216000000004</v>
      </c>
      <c r="K21" s="117">
        <v>31608.216000000004</v>
      </c>
      <c r="L21" s="117">
        <v>31608.216000000004</v>
      </c>
      <c r="M21" s="117">
        <v>31608.216000000004</v>
      </c>
      <c r="N21" s="117">
        <v>31608.216000000004</v>
      </c>
      <c r="O21" s="117">
        <v>31608.216000000004</v>
      </c>
      <c r="P21" s="117"/>
    </row>
    <row r="22" spans="1:27" ht="14.5" customHeight="1" x14ac:dyDescent="0.35">
      <c r="A22" s="11"/>
      <c r="B22" s="41" t="s">
        <v>88</v>
      </c>
      <c r="C22" s="4"/>
      <c r="D22" s="4"/>
      <c r="H22" s="5"/>
      <c r="I22" s="78">
        <v>306982.41895055748</v>
      </c>
      <c r="J22" s="78">
        <v>390160.94818946277</v>
      </c>
      <c r="K22" s="78">
        <v>435480.0474395174</v>
      </c>
      <c r="L22" s="78">
        <v>83583.5962024131</v>
      </c>
      <c r="M22" s="78">
        <v>228795.50502967392</v>
      </c>
      <c r="N22" s="78">
        <v>345761.54494544747</v>
      </c>
      <c r="O22" s="78">
        <v>359679.76235973148</v>
      </c>
      <c r="P22" s="78">
        <v>410655.01577123534</v>
      </c>
    </row>
    <row r="23" spans="1:27" ht="14.5" customHeight="1" x14ac:dyDescent="0.35">
      <c r="A23" s="1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U23" s="5"/>
      <c r="V23" s="5"/>
      <c r="W23" s="5"/>
      <c r="X23" s="5"/>
      <c r="Y23" s="5"/>
      <c r="Z23" s="5"/>
      <c r="AA23" s="5"/>
    </row>
    <row r="24" spans="1:27" ht="14.5" customHeight="1" x14ac:dyDescent="0.35">
      <c r="A24" s="11"/>
      <c r="B24" s="41" t="s">
        <v>89</v>
      </c>
      <c r="C24" s="5"/>
    </row>
    <row r="25" spans="1:27" ht="14.5" customHeight="1" x14ac:dyDescent="0.35">
      <c r="A25" s="11"/>
      <c r="B25" s="36" t="s">
        <v>143</v>
      </c>
      <c r="C25" s="5"/>
      <c r="I25" s="5">
        <v>134525.59999999998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</row>
    <row r="26" spans="1:27" ht="14.5" customHeight="1" x14ac:dyDescent="0.35">
      <c r="A26" s="11"/>
      <c r="B26" t="s">
        <v>173</v>
      </c>
      <c r="C26" s="5"/>
      <c r="I26" s="5">
        <v>166.66666666666666</v>
      </c>
      <c r="J26" s="5">
        <v>2000</v>
      </c>
      <c r="K26" s="5">
        <v>2000</v>
      </c>
      <c r="L26" s="5">
        <v>2000</v>
      </c>
      <c r="M26" s="5">
        <v>2000</v>
      </c>
      <c r="N26" s="5">
        <v>2000</v>
      </c>
      <c r="O26" s="5">
        <v>2000</v>
      </c>
      <c r="P26" s="5">
        <v>2000</v>
      </c>
    </row>
    <row r="27" spans="1:27" ht="14.5" customHeight="1" x14ac:dyDescent="0.35">
      <c r="A27" s="11"/>
      <c r="B27" t="s">
        <v>3</v>
      </c>
      <c r="C27" s="5"/>
      <c r="I27" s="5">
        <v>2975</v>
      </c>
      <c r="J27" s="5">
        <v>39200</v>
      </c>
      <c r="K27" s="5">
        <v>43890</v>
      </c>
      <c r="L27" s="5">
        <v>39270</v>
      </c>
      <c r="M27" s="5">
        <v>34650</v>
      </c>
      <c r="N27" s="5">
        <v>25410</v>
      </c>
      <c r="O27" s="5">
        <v>0</v>
      </c>
      <c r="P27" s="5">
        <v>0</v>
      </c>
    </row>
    <row r="28" spans="1:27" ht="14.5" customHeight="1" x14ac:dyDescent="0.35">
      <c r="A28" s="11"/>
      <c r="B28" t="s">
        <v>4</v>
      </c>
      <c r="C28" s="5"/>
      <c r="I28" s="5">
        <v>4400</v>
      </c>
      <c r="J28" s="5">
        <v>56800.000000000007</v>
      </c>
      <c r="K28" s="5">
        <v>64152</v>
      </c>
      <c r="L28" s="5">
        <v>63504</v>
      </c>
      <c r="M28" s="5">
        <v>62856</v>
      </c>
      <c r="N28" s="5">
        <v>62208</v>
      </c>
      <c r="O28" s="5">
        <v>0</v>
      </c>
      <c r="P28" s="5">
        <v>0</v>
      </c>
    </row>
    <row r="29" spans="1:27" ht="14.5" customHeight="1" x14ac:dyDescent="0.35">
      <c r="A29" s="11"/>
      <c r="B29" t="s">
        <v>136</v>
      </c>
      <c r="C29" s="5"/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66500</v>
      </c>
      <c r="O29" s="5">
        <v>66500</v>
      </c>
      <c r="P29" s="5">
        <v>65835</v>
      </c>
    </row>
    <row r="30" spans="1:27" ht="14.5" customHeight="1" x14ac:dyDescent="0.35">
      <c r="A30" s="11"/>
      <c r="B30" t="s">
        <v>31</v>
      </c>
      <c r="C30" s="5"/>
      <c r="I30" s="5">
        <v>5962.5</v>
      </c>
      <c r="J30" s="5">
        <v>71550</v>
      </c>
      <c r="K30" s="5">
        <v>71550</v>
      </c>
      <c r="L30" s="5">
        <v>71550</v>
      </c>
      <c r="M30" s="5">
        <v>71550</v>
      </c>
      <c r="N30" s="5">
        <v>71550</v>
      </c>
      <c r="O30" s="5">
        <v>71550</v>
      </c>
      <c r="P30" s="5">
        <v>71550</v>
      </c>
    </row>
    <row r="31" spans="1:27" ht="14.5" customHeight="1" x14ac:dyDescent="0.35">
      <c r="A31" s="11"/>
      <c r="B31" t="s">
        <v>90</v>
      </c>
      <c r="C31" s="5"/>
      <c r="I31" s="112">
        <v>148029.76666666663</v>
      </c>
      <c r="J31" s="112">
        <v>169550</v>
      </c>
      <c r="K31" s="112">
        <v>181592</v>
      </c>
      <c r="L31" s="112">
        <v>176324</v>
      </c>
      <c r="M31" s="112">
        <v>171056</v>
      </c>
      <c r="N31" s="112">
        <v>227668</v>
      </c>
      <c r="O31" s="112">
        <v>140050</v>
      </c>
      <c r="P31" s="112">
        <v>139385</v>
      </c>
    </row>
    <row r="32" spans="1:27" ht="14.5" customHeight="1" x14ac:dyDescent="0.35">
      <c r="A32" s="11"/>
      <c r="C32" s="5"/>
    </row>
    <row r="33" spans="1:16" ht="14.5" customHeight="1" x14ac:dyDescent="0.35">
      <c r="A33" s="11"/>
      <c r="B33" s="36" t="s">
        <v>91</v>
      </c>
      <c r="C33" s="5"/>
      <c r="I33" s="5">
        <v>158952.65228389084</v>
      </c>
      <c r="J33" s="5">
        <v>220610.94818946277</v>
      </c>
      <c r="K33" s="5">
        <v>253888.0474395174</v>
      </c>
      <c r="L33" s="5">
        <v>-92740.4037975869</v>
      </c>
      <c r="M33" s="5">
        <v>57739.505029673921</v>
      </c>
      <c r="N33" s="5">
        <v>118093.54494544747</v>
      </c>
      <c r="O33" s="5">
        <v>219629.76235973148</v>
      </c>
      <c r="P33" s="5">
        <v>271270.01577123534</v>
      </c>
    </row>
    <row r="34" spans="1:16" ht="14.5" customHeight="1" x14ac:dyDescent="0.35">
      <c r="A34" s="11"/>
      <c r="B34" t="s">
        <v>92</v>
      </c>
      <c r="C34" s="5"/>
      <c r="I34" s="82">
        <v>0.34</v>
      </c>
      <c r="J34" s="82">
        <v>0.34</v>
      </c>
      <c r="K34" s="82">
        <v>0.34</v>
      </c>
      <c r="L34" s="82">
        <v>0.34</v>
      </c>
      <c r="M34" s="82">
        <v>0.34</v>
      </c>
      <c r="N34" s="82">
        <v>0.34</v>
      </c>
      <c r="O34" s="82">
        <v>0.34</v>
      </c>
      <c r="P34" s="82">
        <v>0.34</v>
      </c>
    </row>
    <row r="35" spans="1:16" ht="14.5" customHeight="1" x14ac:dyDescent="0.35">
      <c r="A35" s="11"/>
      <c r="B35" t="s">
        <v>93</v>
      </c>
      <c r="C35" s="5"/>
      <c r="I35" s="90">
        <v>54043.901776522893</v>
      </c>
      <c r="J35" s="90">
        <v>75007.722384417342</v>
      </c>
      <c r="K35" s="90">
        <v>86321.936129435926</v>
      </c>
      <c r="L35" s="90">
        <v>-31531.737291179546</v>
      </c>
      <c r="M35" s="90">
        <v>19631.431710089135</v>
      </c>
      <c r="N35" s="90">
        <v>40151.805281452143</v>
      </c>
      <c r="O35" s="90">
        <v>74674.119202308706</v>
      </c>
      <c r="P35" s="90">
        <v>92231.805362220024</v>
      </c>
    </row>
    <row r="36" spans="1:16" ht="14.5" customHeight="1" thickBot="1" x14ac:dyDescent="0.4">
      <c r="A36" s="11"/>
      <c r="B36" s="41" t="s">
        <v>94</v>
      </c>
      <c r="C36" s="5"/>
      <c r="I36" s="118">
        <v>104908.75050736795</v>
      </c>
      <c r="J36" s="118">
        <v>145603.22580504543</v>
      </c>
      <c r="K36" s="118">
        <v>167566.11131008147</v>
      </c>
      <c r="L36" s="118">
        <v>-61208.666506407353</v>
      </c>
      <c r="M36" s="118">
        <v>38108.073319584786</v>
      </c>
      <c r="N36" s="118">
        <v>77941.739663995337</v>
      </c>
      <c r="O36" s="118">
        <v>144955.64315742278</v>
      </c>
      <c r="P36" s="118">
        <v>179038.2104090153</v>
      </c>
    </row>
    <row r="37" spans="1:16" ht="21.75" customHeight="1" thickTop="1" x14ac:dyDescent="0.35">
      <c r="A37" s="11"/>
      <c r="C37" s="5"/>
    </row>
    <row r="38" spans="1:16" ht="21.75" customHeight="1" x14ac:dyDescent="0.35">
      <c r="A38" s="11"/>
      <c r="P38" s="119" t="s">
        <v>193</v>
      </c>
    </row>
    <row r="39" spans="1:16" ht="21.75" customHeight="1" x14ac:dyDescent="0.35">
      <c r="A39" s="11"/>
    </row>
    <row r="40" spans="1:16" ht="21.75" customHeight="1" x14ac:dyDescent="0.35">
      <c r="A40" s="11"/>
    </row>
    <row r="41" spans="1:16" ht="21.75" customHeight="1" x14ac:dyDescent="0.35">
      <c r="A41" s="11"/>
    </row>
    <row r="42" spans="1:16" ht="21.75" customHeight="1" x14ac:dyDescent="0.35">
      <c r="A42" s="11"/>
    </row>
    <row r="43" spans="1:16" ht="21.75" customHeight="1" x14ac:dyDescent="0.35">
      <c r="A43" s="11"/>
    </row>
    <row r="44" spans="1:16" ht="21.75" customHeight="1" x14ac:dyDescent="0.35">
      <c r="A44" s="11"/>
    </row>
    <row r="45" spans="1:16" ht="21.75" customHeight="1" x14ac:dyDescent="0.35">
      <c r="A45" s="11"/>
    </row>
    <row r="46" spans="1:16" ht="21.75" customHeight="1" x14ac:dyDescent="0.35">
      <c r="A46" s="11"/>
    </row>
    <row r="47" spans="1:16" ht="21.75" customHeight="1" x14ac:dyDescent="0.35">
      <c r="A47" s="11"/>
    </row>
    <row r="48" spans="1:16" ht="21.75" customHeight="1" x14ac:dyDescent="0.35">
      <c r="A48" s="11"/>
    </row>
    <row r="49" spans="1:1" ht="21.75" customHeight="1" x14ac:dyDescent="0.35">
      <c r="A49" s="11"/>
    </row>
    <row r="50" spans="1:1" ht="21.75" customHeight="1" x14ac:dyDescent="0.35">
      <c r="A50" s="11"/>
    </row>
    <row r="51" spans="1:1" ht="21.75" customHeight="1" x14ac:dyDescent="0.35">
      <c r="A51" s="11"/>
    </row>
    <row r="52" spans="1:1" ht="21.75" customHeight="1" x14ac:dyDescent="0.35">
      <c r="A52" s="11"/>
    </row>
    <row r="53" spans="1:1" ht="21.75" customHeight="1" x14ac:dyDescent="0.35">
      <c r="A53" s="11"/>
    </row>
    <row r="54" spans="1:1" ht="21.75" customHeight="1" x14ac:dyDescent="0.35">
      <c r="A54" s="11"/>
    </row>
    <row r="55" spans="1:1" ht="21.75" customHeight="1" x14ac:dyDescent="0.35">
      <c r="A55" s="11"/>
    </row>
    <row r="56" spans="1:1" ht="21.75" customHeight="1" x14ac:dyDescent="0.35">
      <c r="A56" s="11"/>
    </row>
    <row r="57" spans="1:1" ht="21.75" customHeight="1" x14ac:dyDescent="0.35">
      <c r="A57" s="11"/>
    </row>
    <row r="58" spans="1:1" ht="21.75" customHeight="1" x14ac:dyDescent="0.35">
      <c r="A58" s="11"/>
    </row>
    <row r="59" spans="1:1" ht="21.75" customHeight="1" x14ac:dyDescent="0.35">
      <c r="A59" s="11"/>
    </row>
    <row r="60" spans="1:1" ht="21.75" customHeight="1" x14ac:dyDescent="0.35">
      <c r="A60" s="11"/>
    </row>
    <row r="61" spans="1:1" ht="21.75" customHeight="1" x14ac:dyDescent="0.35">
      <c r="A61" s="11"/>
    </row>
    <row r="62" spans="1:1" ht="21.75" customHeight="1" x14ac:dyDescent="0.35">
      <c r="A62" s="11"/>
    </row>
    <row r="63" spans="1:1" ht="21.75" customHeight="1" x14ac:dyDescent="0.35">
      <c r="A63" s="11"/>
    </row>
    <row r="64" spans="1:1" ht="21.75" customHeight="1" x14ac:dyDescent="0.35">
      <c r="A64" s="11"/>
    </row>
    <row r="65" spans="1:1" ht="21.75" customHeight="1" x14ac:dyDescent="0.35">
      <c r="A65" s="11"/>
    </row>
    <row r="66" spans="1:1" ht="21.75" customHeight="1" x14ac:dyDescent="0.35">
      <c r="A66" s="11"/>
    </row>
    <row r="67" spans="1:1" ht="21.75" customHeight="1" x14ac:dyDescent="0.35">
      <c r="A67" s="11"/>
    </row>
    <row r="68" spans="1:1" ht="21.75" customHeight="1" x14ac:dyDescent="0.35">
      <c r="A68" s="11"/>
    </row>
    <row r="69" spans="1:1" ht="21.75" customHeight="1" x14ac:dyDescent="0.35">
      <c r="A69" s="11"/>
    </row>
    <row r="70" spans="1:1" ht="21.75" customHeight="1" x14ac:dyDescent="0.35">
      <c r="A70" s="11"/>
    </row>
    <row r="71" spans="1:1" ht="21.75" customHeight="1" x14ac:dyDescent="0.35">
      <c r="A71" s="11"/>
    </row>
    <row r="72" spans="1:1" ht="21.75" customHeight="1" x14ac:dyDescent="0.35">
      <c r="A72"/>
    </row>
    <row r="73" spans="1:1" ht="21.75" customHeight="1" x14ac:dyDescent="0.35">
      <c r="A73"/>
    </row>
    <row r="74" spans="1:1" ht="21.75" customHeight="1" x14ac:dyDescent="0.35">
      <c r="A74"/>
    </row>
    <row r="75" spans="1:1" ht="21.75" customHeight="1" x14ac:dyDescent="0.35">
      <c r="A75"/>
    </row>
    <row r="76" spans="1:1" ht="21.75" customHeight="1" x14ac:dyDescent="0.35">
      <c r="A76"/>
    </row>
    <row r="77" spans="1:1" ht="21.75" customHeight="1" x14ac:dyDescent="0.35">
      <c r="A77"/>
    </row>
    <row r="78" spans="1:1" ht="21.75" customHeight="1" x14ac:dyDescent="0.35">
      <c r="A78"/>
    </row>
    <row r="79" spans="1:1" ht="21.75" customHeight="1" x14ac:dyDescent="0.35">
      <c r="A79"/>
    </row>
    <row r="80" spans="1:1" ht="21.75" customHeight="1" x14ac:dyDescent="0.35">
      <c r="A80"/>
    </row>
    <row r="81" spans="1:1" ht="21.75" customHeight="1" x14ac:dyDescent="0.35">
      <c r="A81"/>
    </row>
    <row r="82" spans="1:1" ht="21.75" customHeight="1" x14ac:dyDescent="0.35">
      <c r="A82"/>
    </row>
    <row r="83" spans="1:1" ht="21.75" customHeight="1" x14ac:dyDescent="0.35">
      <c r="A83"/>
    </row>
    <row r="84" spans="1:1" ht="21.75" customHeight="1" x14ac:dyDescent="0.35">
      <c r="A84"/>
    </row>
    <row r="85" spans="1:1" ht="21.75" customHeight="1" x14ac:dyDescent="0.35">
      <c r="A85"/>
    </row>
    <row r="86" spans="1:1" ht="21.75" customHeight="1" x14ac:dyDescent="0.35">
      <c r="A86"/>
    </row>
    <row r="87" spans="1:1" ht="21.75" customHeight="1" x14ac:dyDescent="0.35">
      <c r="A87"/>
    </row>
    <row r="88" spans="1:1" ht="21.75" customHeight="1" x14ac:dyDescent="0.35">
      <c r="A88"/>
    </row>
    <row r="89" spans="1:1" ht="21.75" customHeight="1" x14ac:dyDescent="0.35">
      <c r="A89"/>
    </row>
    <row r="90" spans="1:1" ht="21.75" customHeight="1" x14ac:dyDescent="0.35">
      <c r="A90"/>
    </row>
    <row r="91" spans="1:1" ht="21.75" customHeight="1" x14ac:dyDescent="0.35">
      <c r="A91"/>
    </row>
    <row r="92" spans="1:1" ht="21.75" customHeight="1" x14ac:dyDescent="0.35">
      <c r="A92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spans="1:1" ht="21.75" customHeight="1" x14ac:dyDescent="0.35">
      <c r="A97"/>
    </row>
    <row r="98" spans="1:1" ht="21.75" customHeight="1" x14ac:dyDescent="0.35">
      <c r="A98"/>
    </row>
    <row r="99" spans="1:1" ht="21.75" customHeight="1" x14ac:dyDescent="0.35">
      <c r="A99"/>
    </row>
    <row r="100" spans="1:1" ht="21.75" customHeight="1" x14ac:dyDescent="0.35">
      <c r="A100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  <row r="112" spans="1:1" ht="21.75" customHeight="1" x14ac:dyDescent="0.35">
      <c r="A112"/>
    </row>
    <row r="113" spans="1:1" ht="21.75" customHeight="1" x14ac:dyDescent="0.35">
      <c r="A113"/>
    </row>
    <row r="114" spans="1:1" ht="21.75" customHeight="1" x14ac:dyDescent="0.35">
      <c r="A114"/>
    </row>
    <row r="115" spans="1:1" ht="21.75" customHeight="1" x14ac:dyDescent="0.35">
      <c r="A115"/>
    </row>
    <row r="116" spans="1:1" ht="21.75" customHeight="1" x14ac:dyDescent="0.35">
      <c r="A116"/>
    </row>
    <row r="117" spans="1:1" ht="21.75" customHeight="1" x14ac:dyDescent="0.35">
      <c r="A117"/>
    </row>
    <row r="118" spans="1:1" ht="21.75" customHeight="1" x14ac:dyDescent="0.35">
      <c r="A118"/>
    </row>
    <row r="119" spans="1:1" ht="21.75" customHeight="1" x14ac:dyDescent="0.35">
      <c r="A119"/>
    </row>
    <row r="120" spans="1:1" ht="21.75" customHeight="1" x14ac:dyDescent="0.35">
      <c r="A120"/>
    </row>
    <row r="121" spans="1:1" ht="21.75" customHeight="1" x14ac:dyDescent="0.35">
      <c r="A121"/>
    </row>
    <row r="122" spans="1:1" ht="21.75" customHeight="1" x14ac:dyDescent="0.35">
      <c r="A122"/>
    </row>
    <row r="123" spans="1:1" ht="21.75" customHeight="1" x14ac:dyDescent="0.35">
      <c r="A123"/>
    </row>
    <row r="124" spans="1:1" ht="21.75" customHeight="1" x14ac:dyDescent="0.35">
      <c r="A124"/>
    </row>
    <row r="125" spans="1:1" ht="21.75" customHeight="1" x14ac:dyDescent="0.35">
      <c r="A125"/>
    </row>
    <row r="126" spans="1:1" ht="21.75" customHeight="1" x14ac:dyDescent="0.35">
      <c r="A126"/>
    </row>
    <row r="127" spans="1:1" ht="21.75" customHeight="1" x14ac:dyDescent="0.35">
      <c r="A127"/>
    </row>
    <row r="128" spans="1:1" ht="21.75" customHeight="1" x14ac:dyDescent="0.35">
      <c r="A128"/>
    </row>
    <row r="129" spans="1:1" ht="21.75" customHeight="1" x14ac:dyDescent="0.35">
      <c r="A129"/>
    </row>
    <row r="130" spans="1:1" ht="21.75" customHeight="1" x14ac:dyDescent="0.35">
      <c r="A130"/>
    </row>
    <row r="131" spans="1:1" ht="21.75" customHeight="1" x14ac:dyDescent="0.35">
      <c r="A131"/>
    </row>
    <row r="132" spans="1:1" ht="21.75" customHeight="1" x14ac:dyDescent="0.35">
      <c r="A132"/>
    </row>
    <row r="133" spans="1:1" ht="21.75" customHeight="1" x14ac:dyDescent="0.35">
      <c r="A133"/>
    </row>
    <row r="134" spans="1:1" ht="21.75" customHeight="1" x14ac:dyDescent="0.35">
      <c r="A134"/>
    </row>
    <row r="135" spans="1:1" ht="21.75" customHeight="1" x14ac:dyDescent="0.35">
      <c r="A135"/>
    </row>
    <row r="136" spans="1:1" ht="21.75" customHeight="1" x14ac:dyDescent="0.35">
      <c r="A136"/>
    </row>
    <row r="137" spans="1:1" ht="21.75" customHeight="1" x14ac:dyDescent="0.35">
      <c r="A137"/>
    </row>
    <row r="138" spans="1:1" ht="21.75" customHeight="1" x14ac:dyDescent="0.35">
      <c r="A138"/>
    </row>
    <row r="139" spans="1:1" ht="21.75" customHeight="1" x14ac:dyDescent="0.35">
      <c r="A139"/>
    </row>
    <row r="140" spans="1:1" ht="21.75" customHeight="1" x14ac:dyDescent="0.35">
      <c r="A140"/>
    </row>
    <row r="141" spans="1:1" ht="21.75" customHeight="1" x14ac:dyDescent="0.35">
      <c r="A141"/>
    </row>
    <row r="142" spans="1:1" ht="21.75" customHeight="1" x14ac:dyDescent="0.35">
      <c r="A142"/>
    </row>
    <row r="143" spans="1:1" ht="21.75" customHeight="1" x14ac:dyDescent="0.35">
      <c r="A143"/>
    </row>
    <row r="144" spans="1:1" ht="21.75" customHeight="1" x14ac:dyDescent="0.35">
      <c r="A144"/>
    </row>
    <row r="145" spans="1:1" ht="21.75" customHeight="1" x14ac:dyDescent="0.35">
      <c r="A145"/>
    </row>
    <row r="146" spans="1:1" ht="21.75" customHeight="1" x14ac:dyDescent="0.35">
      <c r="A146"/>
    </row>
    <row r="147" spans="1:1" ht="21.75" customHeight="1" x14ac:dyDescent="0.35">
      <c r="A147"/>
    </row>
    <row r="148" spans="1:1" ht="21.75" customHeight="1" x14ac:dyDescent="0.35">
      <c r="A148"/>
    </row>
    <row r="149" spans="1:1" ht="21.75" customHeight="1" x14ac:dyDescent="0.35">
      <c r="A149"/>
    </row>
    <row r="150" spans="1:1" ht="21.75" customHeight="1" x14ac:dyDescent="0.35">
      <c r="A150"/>
    </row>
    <row r="151" spans="1:1" ht="21.75" customHeight="1" x14ac:dyDescent="0.35">
      <c r="A151"/>
    </row>
    <row r="152" spans="1:1" ht="21.75" customHeight="1" x14ac:dyDescent="0.35">
      <c r="A152"/>
    </row>
    <row r="153" spans="1:1" ht="21.75" customHeight="1" x14ac:dyDescent="0.35">
      <c r="A153"/>
    </row>
    <row r="154" spans="1:1" ht="21.75" customHeight="1" x14ac:dyDescent="0.35">
      <c r="A154"/>
    </row>
    <row r="155" spans="1:1" ht="21.75" customHeight="1" x14ac:dyDescent="0.35">
      <c r="A155"/>
    </row>
    <row r="156" spans="1:1" ht="21.75" customHeight="1" x14ac:dyDescent="0.35">
      <c r="A156"/>
    </row>
    <row r="157" spans="1:1" ht="21.75" customHeight="1" x14ac:dyDescent="0.35">
      <c r="A157"/>
    </row>
    <row r="158" spans="1:1" ht="21.75" customHeight="1" x14ac:dyDescent="0.35">
      <c r="A158"/>
    </row>
    <row r="159" spans="1:1" ht="21.75" customHeight="1" x14ac:dyDescent="0.35">
      <c r="A159"/>
    </row>
    <row r="160" spans="1:1" ht="21.75" customHeight="1" x14ac:dyDescent="0.35">
      <c r="A160"/>
    </row>
    <row r="161" spans="1:1" ht="21.75" customHeight="1" x14ac:dyDescent="0.35">
      <c r="A161"/>
    </row>
    <row r="162" spans="1:1" ht="21.75" customHeight="1" x14ac:dyDescent="0.35">
      <c r="A162"/>
    </row>
    <row r="163" spans="1:1" ht="21.75" customHeight="1" x14ac:dyDescent="0.35">
      <c r="A163"/>
    </row>
    <row r="164" spans="1:1" ht="21.75" customHeight="1" x14ac:dyDescent="0.35">
      <c r="A164"/>
    </row>
    <row r="165" spans="1:1" ht="21.75" customHeight="1" x14ac:dyDescent="0.35">
      <c r="A165"/>
    </row>
    <row r="166" spans="1:1" ht="21.75" customHeight="1" x14ac:dyDescent="0.35">
      <c r="A166"/>
    </row>
    <row r="167" spans="1:1" ht="21.75" customHeight="1" x14ac:dyDescent="0.35">
      <c r="A167"/>
    </row>
    <row r="168" spans="1:1" ht="21.75" customHeight="1" x14ac:dyDescent="0.35">
      <c r="A168"/>
    </row>
    <row r="169" spans="1:1" ht="21.75" customHeight="1" x14ac:dyDescent="0.35">
      <c r="A169"/>
    </row>
    <row r="170" spans="1:1" ht="21.75" customHeight="1" x14ac:dyDescent="0.35">
      <c r="A170"/>
    </row>
    <row r="171" spans="1:1" ht="21.75" customHeight="1" x14ac:dyDescent="0.35">
      <c r="A171"/>
    </row>
    <row r="172" spans="1:1" ht="21.75" customHeight="1" x14ac:dyDescent="0.35">
      <c r="A172"/>
    </row>
    <row r="173" spans="1:1" ht="21.75" customHeight="1" x14ac:dyDescent="0.35">
      <c r="A173"/>
    </row>
    <row r="174" spans="1:1" ht="21.75" customHeight="1" x14ac:dyDescent="0.35">
      <c r="A174"/>
    </row>
    <row r="175" spans="1:1" ht="21.75" customHeight="1" x14ac:dyDescent="0.35">
      <c r="A175"/>
    </row>
    <row r="176" spans="1:1" ht="21.75" customHeight="1" x14ac:dyDescent="0.35">
      <c r="A176"/>
    </row>
    <row r="177" spans="1:1" ht="21.75" customHeight="1" x14ac:dyDescent="0.35">
      <c r="A177"/>
    </row>
    <row r="178" spans="1:1" ht="21.75" customHeight="1" x14ac:dyDescent="0.35">
      <c r="A178"/>
    </row>
    <row r="179" spans="1:1" ht="21.75" customHeight="1" x14ac:dyDescent="0.35">
      <c r="A179"/>
    </row>
    <row r="180" spans="1:1" ht="21.75" customHeight="1" x14ac:dyDescent="0.35">
      <c r="A180"/>
    </row>
    <row r="181" spans="1:1" ht="21.75" customHeight="1" x14ac:dyDescent="0.35">
      <c r="A181"/>
    </row>
    <row r="182" spans="1:1" ht="21.75" customHeight="1" x14ac:dyDescent="0.35">
      <c r="A182"/>
    </row>
    <row r="183" spans="1:1" ht="21.75" customHeight="1" x14ac:dyDescent="0.35">
      <c r="A183"/>
    </row>
    <row r="184" spans="1:1" ht="21.75" customHeight="1" x14ac:dyDescent="0.35">
      <c r="A184"/>
    </row>
    <row r="185" spans="1:1" ht="21.75" customHeight="1" x14ac:dyDescent="0.35">
      <c r="A185"/>
    </row>
    <row r="186" spans="1:1" ht="21.75" customHeight="1" x14ac:dyDescent="0.35">
      <c r="A186"/>
    </row>
    <row r="187" spans="1:1" ht="21.75" customHeight="1" x14ac:dyDescent="0.35">
      <c r="A187"/>
    </row>
    <row r="188" spans="1:1" ht="21.75" customHeight="1" x14ac:dyDescent="0.35">
      <c r="A188"/>
    </row>
    <row r="189" spans="1:1" ht="21.75" customHeight="1" x14ac:dyDescent="0.35">
      <c r="A189"/>
    </row>
    <row r="190" spans="1:1" ht="21.75" customHeight="1" x14ac:dyDescent="0.35">
      <c r="A190"/>
    </row>
    <row r="191" spans="1:1" ht="21.75" customHeight="1" x14ac:dyDescent="0.35">
      <c r="A191"/>
    </row>
    <row r="192" spans="1:1" ht="21.75" customHeight="1" x14ac:dyDescent="0.35">
      <c r="A192"/>
    </row>
    <row r="193" spans="1:1" ht="21.75" customHeight="1" x14ac:dyDescent="0.35">
      <c r="A193"/>
    </row>
    <row r="194" spans="1:1" ht="21.75" customHeight="1" x14ac:dyDescent="0.35">
      <c r="A194"/>
    </row>
    <row r="195" spans="1:1" ht="21.75" customHeight="1" x14ac:dyDescent="0.35">
      <c r="A195"/>
    </row>
    <row r="196" spans="1:1" ht="21.75" customHeight="1" x14ac:dyDescent="0.35">
      <c r="A196"/>
    </row>
    <row r="197" spans="1:1" ht="21.75" customHeight="1" x14ac:dyDescent="0.35">
      <c r="A197"/>
    </row>
    <row r="198" spans="1:1" ht="21.75" customHeight="1" x14ac:dyDescent="0.35">
      <c r="A198"/>
    </row>
    <row r="199" spans="1:1" ht="21.75" customHeight="1" x14ac:dyDescent="0.35">
      <c r="A199"/>
    </row>
    <row r="200" spans="1:1" ht="21.75" customHeight="1" x14ac:dyDescent="0.35">
      <c r="A200"/>
    </row>
    <row r="201" spans="1:1" ht="21.75" customHeight="1" x14ac:dyDescent="0.35">
      <c r="A201"/>
    </row>
    <row r="202" spans="1:1" ht="21.75" customHeight="1" x14ac:dyDescent="0.35">
      <c r="A202"/>
    </row>
    <row r="203" spans="1:1" ht="21.75" customHeight="1" x14ac:dyDescent="0.35">
      <c r="A203"/>
    </row>
    <row r="204" spans="1:1" ht="21.75" customHeight="1" x14ac:dyDescent="0.35">
      <c r="A204"/>
    </row>
    <row r="205" spans="1:1" ht="21.75" customHeight="1" x14ac:dyDescent="0.35">
      <c r="A205"/>
    </row>
    <row r="206" spans="1:1" ht="21.75" customHeight="1" x14ac:dyDescent="0.35">
      <c r="A206"/>
    </row>
    <row r="207" spans="1:1" ht="21.75" customHeight="1" x14ac:dyDescent="0.35">
      <c r="A207"/>
    </row>
    <row r="208" spans="1:1" ht="21.75" customHeight="1" x14ac:dyDescent="0.35">
      <c r="A208"/>
    </row>
    <row r="209" spans="1:1" ht="21.75" customHeight="1" x14ac:dyDescent="0.35">
      <c r="A209"/>
    </row>
    <row r="210" spans="1:1" ht="21.75" customHeight="1" x14ac:dyDescent="0.35">
      <c r="A210"/>
    </row>
    <row r="211" spans="1:1" ht="21.75" customHeight="1" x14ac:dyDescent="0.35">
      <c r="A211"/>
    </row>
    <row r="212" spans="1:1" ht="21.75" customHeight="1" x14ac:dyDescent="0.35">
      <c r="A212"/>
    </row>
    <row r="213" spans="1:1" ht="21.75" customHeight="1" x14ac:dyDescent="0.35">
      <c r="A213"/>
    </row>
    <row r="214" spans="1:1" ht="21.75" customHeight="1" x14ac:dyDescent="0.35">
      <c r="A214"/>
    </row>
    <row r="215" spans="1:1" ht="21.75" customHeight="1" x14ac:dyDescent="0.35">
      <c r="A215"/>
    </row>
    <row r="216" spans="1:1" ht="21.75" customHeight="1" x14ac:dyDescent="0.35">
      <c r="A216"/>
    </row>
    <row r="217" spans="1:1" ht="21.75" customHeight="1" x14ac:dyDescent="0.35">
      <c r="A217"/>
    </row>
    <row r="218" spans="1:1" ht="21.75" customHeight="1" x14ac:dyDescent="0.35">
      <c r="A218"/>
    </row>
    <row r="219" spans="1:1" ht="21.75" customHeight="1" x14ac:dyDescent="0.35">
      <c r="A219"/>
    </row>
    <row r="220" spans="1:1" ht="21.75" customHeight="1" x14ac:dyDescent="0.35">
      <c r="A220"/>
    </row>
    <row r="221" spans="1:1" ht="21.75" customHeight="1" x14ac:dyDescent="0.35">
      <c r="A221"/>
    </row>
    <row r="222" spans="1:1" ht="21.75" customHeight="1" x14ac:dyDescent="0.35">
      <c r="A222"/>
    </row>
    <row r="223" spans="1:1" ht="21.75" customHeight="1" x14ac:dyDescent="0.35">
      <c r="A223"/>
    </row>
    <row r="224" spans="1:1" ht="21.75" customHeight="1" x14ac:dyDescent="0.35">
      <c r="A224"/>
    </row>
    <row r="225" spans="1:1" ht="21.75" customHeight="1" x14ac:dyDescent="0.35">
      <c r="A225"/>
    </row>
    <row r="226" spans="1:1" ht="21.75" customHeight="1" x14ac:dyDescent="0.35">
      <c r="A226"/>
    </row>
    <row r="227" spans="1:1" ht="21.75" customHeight="1" x14ac:dyDescent="0.35">
      <c r="A227"/>
    </row>
    <row r="228" spans="1:1" ht="21.75" customHeight="1" x14ac:dyDescent="0.35">
      <c r="A228"/>
    </row>
    <row r="229" spans="1:1" ht="21.75" customHeight="1" x14ac:dyDescent="0.35">
      <c r="A229"/>
    </row>
    <row r="230" spans="1:1" ht="21.75" customHeight="1" x14ac:dyDescent="0.35">
      <c r="A230"/>
    </row>
    <row r="231" spans="1:1" ht="21.75" customHeight="1" x14ac:dyDescent="0.35">
      <c r="A231"/>
    </row>
    <row r="232" spans="1:1" ht="21.75" customHeight="1" x14ac:dyDescent="0.35">
      <c r="A232"/>
    </row>
    <row r="233" spans="1:1" ht="21.75" customHeight="1" x14ac:dyDescent="0.35">
      <c r="A233"/>
    </row>
    <row r="234" spans="1:1" ht="21.75" customHeight="1" x14ac:dyDescent="0.35">
      <c r="A234"/>
    </row>
    <row r="235" spans="1:1" ht="21.75" customHeight="1" x14ac:dyDescent="0.35">
      <c r="A235"/>
    </row>
    <row r="236" spans="1:1" ht="21.75" customHeight="1" x14ac:dyDescent="0.35">
      <c r="A236"/>
    </row>
    <row r="237" spans="1:1" ht="21.75" customHeight="1" x14ac:dyDescent="0.35">
      <c r="A237"/>
    </row>
    <row r="238" spans="1:1" ht="21.75" customHeight="1" x14ac:dyDescent="0.35">
      <c r="A238"/>
    </row>
    <row r="239" spans="1:1" ht="21.75" customHeight="1" x14ac:dyDescent="0.35">
      <c r="A239"/>
    </row>
    <row r="240" spans="1:1" ht="21.75" customHeight="1" x14ac:dyDescent="0.35">
      <c r="A240"/>
    </row>
    <row r="241" spans="1:1" ht="21.75" customHeight="1" x14ac:dyDescent="0.35">
      <c r="A241"/>
    </row>
    <row r="242" spans="1:1" ht="21.75" customHeight="1" x14ac:dyDescent="0.35">
      <c r="A242"/>
    </row>
    <row r="243" spans="1:1" ht="21.75" customHeight="1" x14ac:dyDescent="0.35">
      <c r="A243"/>
    </row>
    <row r="244" spans="1:1" ht="21.75" customHeight="1" x14ac:dyDescent="0.35">
      <c r="A244"/>
    </row>
    <row r="245" spans="1:1" ht="21.75" customHeight="1" x14ac:dyDescent="0.35">
      <c r="A245"/>
    </row>
    <row r="246" spans="1:1" ht="21.75" customHeight="1" x14ac:dyDescent="0.35">
      <c r="A246"/>
    </row>
    <row r="247" spans="1:1" ht="21.75" customHeight="1" x14ac:dyDescent="0.35">
      <c r="A247"/>
    </row>
    <row r="248" spans="1:1" ht="21.75" customHeight="1" x14ac:dyDescent="0.35">
      <c r="A248"/>
    </row>
    <row r="249" spans="1:1" ht="21.75" customHeight="1" x14ac:dyDescent="0.35">
      <c r="A249"/>
    </row>
    <row r="250" spans="1:1" ht="21.75" customHeight="1" x14ac:dyDescent="0.35">
      <c r="A250"/>
    </row>
    <row r="251" spans="1:1" ht="21.75" customHeight="1" x14ac:dyDescent="0.35">
      <c r="A251"/>
    </row>
    <row r="252" spans="1:1" ht="21.75" customHeight="1" x14ac:dyDescent="0.35">
      <c r="A252"/>
    </row>
    <row r="253" spans="1:1" ht="21.75" customHeight="1" x14ac:dyDescent="0.35">
      <c r="A253"/>
    </row>
    <row r="254" spans="1:1" ht="21.75" customHeight="1" x14ac:dyDescent="0.35">
      <c r="A254"/>
    </row>
    <row r="255" spans="1:1" ht="21.75" customHeight="1" x14ac:dyDescent="0.35">
      <c r="A255"/>
    </row>
    <row r="256" spans="1:1" ht="21.75" customHeight="1" x14ac:dyDescent="0.35">
      <c r="A256"/>
    </row>
    <row r="257" spans="1:1" ht="21.75" customHeight="1" x14ac:dyDescent="0.35">
      <c r="A257"/>
    </row>
    <row r="258" spans="1:1" ht="21.75" customHeight="1" x14ac:dyDescent="0.35">
      <c r="A258"/>
    </row>
    <row r="259" spans="1:1" ht="21.75" customHeight="1" x14ac:dyDescent="0.35">
      <c r="A259"/>
    </row>
    <row r="260" spans="1:1" ht="21.75" customHeight="1" x14ac:dyDescent="0.35">
      <c r="A260"/>
    </row>
    <row r="261" spans="1:1" ht="21.75" customHeight="1" x14ac:dyDescent="0.35">
      <c r="A261"/>
    </row>
  </sheetData>
  <mergeCells count="1">
    <mergeCell ref="I6:P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BD3AB-F42C-40CB-A917-C6A164353F61}">
  <dimension ref="A1:Y286"/>
  <sheetViews>
    <sheetView showGridLines="0" workbookViewId="0">
      <selection activeCell="B2" sqref="B2"/>
    </sheetView>
  </sheetViews>
  <sheetFormatPr defaultRowHeight="14.5" x14ac:dyDescent="0.35"/>
  <cols>
    <col min="1" max="1" width="5.90625" style="7" customWidth="1"/>
    <col min="2" max="2" width="28.7265625" customWidth="1"/>
    <col min="3" max="8" width="2.7265625" customWidth="1"/>
    <col min="9" max="16" width="12.6328125" customWidth="1"/>
    <col min="17" max="20" width="15" customWidth="1"/>
    <col min="259" max="259" width="5.08984375" customWidth="1"/>
    <col min="260" max="260" width="41.7265625" customWidth="1"/>
    <col min="261" max="261" width="14.7265625" customWidth="1"/>
    <col min="262" max="262" width="14.90625" customWidth="1"/>
    <col min="263" max="264" width="11.7265625" customWidth="1"/>
    <col min="265" max="265" width="11.90625" bestFit="1" customWidth="1"/>
    <col min="267" max="267" width="10.26953125" bestFit="1" customWidth="1"/>
    <col min="268" max="268" width="11.26953125" customWidth="1"/>
    <col min="269" max="269" width="5" customWidth="1"/>
    <col min="270" max="275" width="15" customWidth="1"/>
    <col min="515" max="515" width="5.08984375" customWidth="1"/>
    <col min="516" max="516" width="41.7265625" customWidth="1"/>
    <col min="517" max="517" width="14.7265625" customWidth="1"/>
    <col min="518" max="518" width="14.90625" customWidth="1"/>
    <col min="519" max="520" width="11.7265625" customWidth="1"/>
    <col min="521" max="521" width="11.90625" bestFit="1" customWidth="1"/>
    <col min="523" max="523" width="10.26953125" bestFit="1" customWidth="1"/>
    <col min="524" max="524" width="11.26953125" customWidth="1"/>
    <col min="525" max="525" width="5" customWidth="1"/>
    <col min="526" max="531" width="15" customWidth="1"/>
    <col min="771" max="771" width="5.08984375" customWidth="1"/>
    <col min="772" max="772" width="41.7265625" customWidth="1"/>
    <col min="773" max="773" width="14.7265625" customWidth="1"/>
    <col min="774" max="774" width="14.90625" customWidth="1"/>
    <col min="775" max="776" width="11.7265625" customWidth="1"/>
    <col min="777" max="777" width="11.90625" bestFit="1" customWidth="1"/>
    <col min="779" max="779" width="10.26953125" bestFit="1" customWidth="1"/>
    <col min="780" max="780" width="11.26953125" customWidth="1"/>
    <col min="781" max="781" width="5" customWidth="1"/>
    <col min="782" max="787" width="15" customWidth="1"/>
    <col min="1027" max="1027" width="5.08984375" customWidth="1"/>
    <col min="1028" max="1028" width="41.7265625" customWidth="1"/>
    <col min="1029" max="1029" width="14.7265625" customWidth="1"/>
    <col min="1030" max="1030" width="14.90625" customWidth="1"/>
    <col min="1031" max="1032" width="11.7265625" customWidth="1"/>
    <col min="1033" max="1033" width="11.90625" bestFit="1" customWidth="1"/>
    <col min="1035" max="1035" width="10.26953125" bestFit="1" customWidth="1"/>
    <col min="1036" max="1036" width="11.26953125" customWidth="1"/>
    <col min="1037" max="1037" width="5" customWidth="1"/>
    <col min="1038" max="1043" width="15" customWidth="1"/>
    <col min="1283" max="1283" width="5.08984375" customWidth="1"/>
    <col min="1284" max="1284" width="41.7265625" customWidth="1"/>
    <col min="1285" max="1285" width="14.7265625" customWidth="1"/>
    <col min="1286" max="1286" width="14.90625" customWidth="1"/>
    <col min="1287" max="1288" width="11.7265625" customWidth="1"/>
    <col min="1289" max="1289" width="11.90625" bestFit="1" customWidth="1"/>
    <col min="1291" max="1291" width="10.26953125" bestFit="1" customWidth="1"/>
    <col min="1292" max="1292" width="11.26953125" customWidth="1"/>
    <col min="1293" max="1293" width="5" customWidth="1"/>
    <col min="1294" max="1299" width="15" customWidth="1"/>
    <col min="1539" max="1539" width="5.08984375" customWidth="1"/>
    <col min="1540" max="1540" width="41.7265625" customWidth="1"/>
    <col min="1541" max="1541" width="14.7265625" customWidth="1"/>
    <col min="1542" max="1542" width="14.90625" customWidth="1"/>
    <col min="1543" max="1544" width="11.7265625" customWidth="1"/>
    <col min="1545" max="1545" width="11.90625" bestFit="1" customWidth="1"/>
    <col min="1547" max="1547" width="10.26953125" bestFit="1" customWidth="1"/>
    <col min="1548" max="1548" width="11.26953125" customWidth="1"/>
    <col min="1549" max="1549" width="5" customWidth="1"/>
    <col min="1550" max="1555" width="15" customWidth="1"/>
    <col min="1795" max="1795" width="5.08984375" customWidth="1"/>
    <col min="1796" max="1796" width="41.7265625" customWidth="1"/>
    <col min="1797" max="1797" width="14.7265625" customWidth="1"/>
    <col min="1798" max="1798" width="14.90625" customWidth="1"/>
    <col min="1799" max="1800" width="11.7265625" customWidth="1"/>
    <col min="1801" max="1801" width="11.90625" bestFit="1" customWidth="1"/>
    <col min="1803" max="1803" width="10.26953125" bestFit="1" customWidth="1"/>
    <col min="1804" max="1804" width="11.26953125" customWidth="1"/>
    <col min="1805" max="1805" width="5" customWidth="1"/>
    <col min="1806" max="1811" width="15" customWidth="1"/>
    <col min="2051" max="2051" width="5.08984375" customWidth="1"/>
    <col min="2052" max="2052" width="41.7265625" customWidth="1"/>
    <col min="2053" max="2053" width="14.7265625" customWidth="1"/>
    <col min="2054" max="2054" width="14.90625" customWidth="1"/>
    <col min="2055" max="2056" width="11.7265625" customWidth="1"/>
    <col min="2057" max="2057" width="11.90625" bestFit="1" customWidth="1"/>
    <col min="2059" max="2059" width="10.26953125" bestFit="1" customWidth="1"/>
    <col min="2060" max="2060" width="11.26953125" customWidth="1"/>
    <col min="2061" max="2061" width="5" customWidth="1"/>
    <col min="2062" max="2067" width="15" customWidth="1"/>
    <col min="2307" max="2307" width="5.08984375" customWidth="1"/>
    <col min="2308" max="2308" width="41.7265625" customWidth="1"/>
    <col min="2309" max="2309" width="14.7265625" customWidth="1"/>
    <col min="2310" max="2310" width="14.90625" customWidth="1"/>
    <col min="2311" max="2312" width="11.7265625" customWidth="1"/>
    <col min="2313" max="2313" width="11.90625" bestFit="1" customWidth="1"/>
    <col min="2315" max="2315" width="10.26953125" bestFit="1" customWidth="1"/>
    <col min="2316" max="2316" width="11.26953125" customWidth="1"/>
    <col min="2317" max="2317" width="5" customWidth="1"/>
    <col min="2318" max="2323" width="15" customWidth="1"/>
    <col min="2563" max="2563" width="5.08984375" customWidth="1"/>
    <col min="2564" max="2564" width="41.7265625" customWidth="1"/>
    <col min="2565" max="2565" width="14.7265625" customWidth="1"/>
    <col min="2566" max="2566" width="14.90625" customWidth="1"/>
    <col min="2567" max="2568" width="11.7265625" customWidth="1"/>
    <col min="2569" max="2569" width="11.90625" bestFit="1" customWidth="1"/>
    <col min="2571" max="2571" width="10.26953125" bestFit="1" customWidth="1"/>
    <col min="2572" max="2572" width="11.26953125" customWidth="1"/>
    <col min="2573" max="2573" width="5" customWidth="1"/>
    <col min="2574" max="2579" width="15" customWidth="1"/>
    <col min="2819" max="2819" width="5.08984375" customWidth="1"/>
    <col min="2820" max="2820" width="41.7265625" customWidth="1"/>
    <col min="2821" max="2821" width="14.7265625" customWidth="1"/>
    <col min="2822" max="2822" width="14.90625" customWidth="1"/>
    <col min="2823" max="2824" width="11.7265625" customWidth="1"/>
    <col min="2825" max="2825" width="11.90625" bestFit="1" customWidth="1"/>
    <col min="2827" max="2827" width="10.26953125" bestFit="1" customWidth="1"/>
    <col min="2828" max="2828" width="11.26953125" customWidth="1"/>
    <col min="2829" max="2829" width="5" customWidth="1"/>
    <col min="2830" max="2835" width="15" customWidth="1"/>
    <col min="3075" max="3075" width="5.08984375" customWidth="1"/>
    <col min="3076" max="3076" width="41.7265625" customWidth="1"/>
    <col min="3077" max="3077" width="14.7265625" customWidth="1"/>
    <col min="3078" max="3078" width="14.90625" customWidth="1"/>
    <col min="3079" max="3080" width="11.7265625" customWidth="1"/>
    <col min="3081" max="3081" width="11.90625" bestFit="1" customWidth="1"/>
    <col min="3083" max="3083" width="10.26953125" bestFit="1" customWidth="1"/>
    <col min="3084" max="3084" width="11.26953125" customWidth="1"/>
    <col min="3085" max="3085" width="5" customWidth="1"/>
    <col min="3086" max="3091" width="15" customWidth="1"/>
    <col min="3331" max="3331" width="5.08984375" customWidth="1"/>
    <col min="3332" max="3332" width="41.7265625" customWidth="1"/>
    <col min="3333" max="3333" width="14.7265625" customWidth="1"/>
    <col min="3334" max="3334" width="14.90625" customWidth="1"/>
    <col min="3335" max="3336" width="11.7265625" customWidth="1"/>
    <col min="3337" max="3337" width="11.90625" bestFit="1" customWidth="1"/>
    <col min="3339" max="3339" width="10.26953125" bestFit="1" customWidth="1"/>
    <col min="3340" max="3340" width="11.26953125" customWidth="1"/>
    <col min="3341" max="3341" width="5" customWidth="1"/>
    <col min="3342" max="3347" width="15" customWidth="1"/>
    <col min="3587" max="3587" width="5.08984375" customWidth="1"/>
    <col min="3588" max="3588" width="41.7265625" customWidth="1"/>
    <col min="3589" max="3589" width="14.7265625" customWidth="1"/>
    <col min="3590" max="3590" width="14.90625" customWidth="1"/>
    <col min="3591" max="3592" width="11.7265625" customWidth="1"/>
    <col min="3593" max="3593" width="11.90625" bestFit="1" customWidth="1"/>
    <col min="3595" max="3595" width="10.26953125" bestFit="1" customWidth="1"/>
    <col min="3596" max="3596" width="11.26953125" customWidth="1"/>
    <col min="3597" max="3597" width="5" customWidth="1"/>
    <col min="3598" max="3603" width="15" customWidth="1"/>
    <col min="3843" max="3843" width="5.08984375" customWidth="1"/>
    <col min="3844" max="3844" width="41.7265625" customWidth="1"/>
    <col min="3845" max="3845" width="14.7265625" customWidth="1"/>
    <col min="3846" max="3846" width="14.90625" customWidth="1"/>
    <col min="3847" max="3848" width="11.7265625" customWidth="1"/>
    <col min="3849" max="3849" width="11.90625" bestFit="1" customWidth="1"/>
    <col min="3851" max="3851" width="10.26953125" bestFit="1" customWidth="1"/>
    <col min="3852" max="3852" width="11.26953125" customWidth="1"/>
    <col min="3853" max="3853" width="5" customWidth="1"/>
    <col min="3854" max="3859" width="15" customWidth="1"/>
    <col min="4099" max="4099" width="5.08984375" customWidth="1"/>
    <col min="4100" max="4100" width="41.7265625" customWidth="1"/>
    <col min="4101" max="4101" width="14.7265625" customWidth="1"/>
    <col min="4102" max="4102" width="14.90625" customWidth="1"/>
    <col min="4103" max="4104" width="11.7265625" customWidth="1"/>
    <col min="4105" max="4105" width="11.90625" bestFit="1" customWidth="1"/>
    <col min="4107" max="4107" width="10.26953125" bestFit="1" customWidth="1"/>
    <col min="4108" max="4108" width="11.26953125" customWidth="1"/>
    <col min="4109" max="4109" width="5" customWidth="1"/>
    <col min="4110" max="4115" width="15" customWidth="1"/>
    <col min="4355" max="4355" width="5.08984375" customWidth="1"/>
    <col min="4356" max="4356" width="41.7265625" customWidth="1"/>
    <col min="4357" max="4357" width="14.7265625" customWidth="1"/>
    <col min="4358" max="4358" width="14.90625" customWidth="1"/>
    <col min="4359" max="4360" width="11.7265625" customWidth="1"/>
    <col min="4361" max="4361" width="11.90625" bestFit="1" customWidth="1"/>
    <col min="4363" max="4363" width="10.26953125" bestFit="1" customWidth="1"/>
    <col min="4364" max="4364" width="11.26953125" customWidth="1"/>
    <col min="4365" max="4365" width="5" customWidth="1"/>
    <col min="4366" max="4371" width="15" customWidth="1"/>
    <col min="4611" max="4611" width="5.08984375" customWidth="1"/>
    <col min="4612" max="4612" width="41.7265625" customWidth="1"/>
    <col min="4613" max="4613" width="14.7265625" customWidth="1"/>
    <col min="4614" max="4614" width="14.90625" customWidth="1"/>
    <col min="4615" max="4616" width="11.7265625" customWidth="1"/>
    <col min="4617" max="4617" width="11.90625" bestFit="1" customWidth="1"/>
    <col min="4619" max="4619" width="10.26953125" bestFit="1" customWidth="1"/>
    <col min="4620" max="4620" width="11.26953125" customWidth="1"/>
    <col min="4621" max="4621" width="5" customWidth="1"/>
    <col min="4622" max="4627" width="15" customWidth="1"/>
    <col min="4867" max="4867" width="5.08984375" customWidth="1"/>
    <col min="4868" max="4868" width="41.7265625" customWidth="1"/>
    <col min="4869" max="4869" width="14.7265625" customWidth="1"/>
    <col min="4870" max="4870" width="14.90625" customWidth="1"/>
    <col min="4871" max="4872" width="11.7265625" customWidth="1"/>
    <col min="4873" max="4873" width="11.90625" bestFit="1" customWidth="1"/>
    <col min="4875" max="4875" width="10.26953125" bestFit="1" customWidth="1"/>
    <col min="4876" max="4876" width="11.26953125" customWidth="1"/>
    <col min="4877" max="4877" width="5" customWidth="1"/>
    <col min="4878" max="4883" width="15" customWidth="1"/>
    <col min="5123" max="5123" width="5.08984375" customWidth="1"/>
    <col min="5124" max="5124" width="41.7265625" customWidth="1"/>
    <col min="5125" max="5125" width="14.7265625" customWidth="1"/>
    <col min="5126" max="5126" width="14.90625" customWidth="1"/>
    <col min="5127" max="5128" width="11.7265625" customWidth="1"/>
    <col min="5129" max="5129" width="11.90625" bestFit="1" customWidth="1"/>
    <col min="5131" max="5131" width="10.26953125" bestFit="1" customWidth="1"/>
    <col min="5132" max="5132" width="11.26953125" customWidth="1"/>
    <col min="5133" max="5133" width="5" customWidth="1"/>
    <col min="5134" max="5139" width="15" customWidth="1"/>
    <col min="5379" max="5379" width="5.08984375" customWidth="1"/>
    <col min="5380" max="5380" width="41.7265625" customWidth="1"/>
    <col min="5381" max="5381" width="14.7265625" customWidth="1"/>
    <col min="5382" max="5382" width="14.90625" customWidth="1"/>
    <col min="5383" max="5384" width="11.7265625" customWidth="1"/>
    <col min="5385" max="5385" width="11.90625" bestFit="1" customWidth="1"/>
    <col min="5387" max="5387" width="10.26953125" bestFit="1" customWidth="1"/>
    <col min="5388" max="5388" width="11.26953125" customWidth="1"/>
    <col min="5389" max="5389" width="5" customWidth="1"/>
    <col min="5390" max="5395" width="15" customWidth="1"/>
    <col min="5635" max="5635" width="5.08984375" customWidth="1"/>
    <col min="5636" max="5636" width="41.7265625" customWidth="1"/>
    <col min="5637" max="5637" width="14.7265625" customWidth="1"/>
    <col min="5638" max="5638" width="14.90625" customWidth="1"/>
    <col min="5639" max="5640" width="11.7265625" customWidth="1"/>
    <col min="5641" max="5641" width="11.90625" bestFit="1" customWidth="1"/>
    <col min="5643" max="5643" width="10.26953125" bestFit="1" customWidth="1"/>
    <col min="5644" max="5644" width="11.26953125" customWidth="1"/>
    <col min="5645" max="5645" width="5" customWidth="1"/>
    <col min="5646" max="5651" width="15" customWidth="1"/>
    <col min="5891" max="5891" width="5.08984375" customWidth="1"/>
    <col min="5892" max="5892" width="41.7265625" customWidth="1"/>
    <col min="5893" max="5893" width="14.7265625" customWidth="1"/>
    <col min="5894" max="5894" width="14.90625" customWidth="1"/>
    <col min="5895" max="5896" width="11.7265625" customWidth="1"/>
    <col min="5897" max="5897" width="11.90625" bestFit="1" customWidth="1"/>
    <col min="5899" max="5899" width="10.26953125" bestFit="1" customWidth="1"/>
    <col min="5900" max="5900" width="11.26953125" customWidth="1"/>
    <col min="5901" max="5901" width="5" customWidth="1"/>
    <col min="5902" max="5907" width="15" customWidth="1"/>
    <col min="6147" max="6147" width="5.08984375" customWidth="1"/>
    <col min="6148" max="6148" width="41.7265625" customWidth="1"/>
    <col min="6149" max="6149" width="14.7265625" customWidth="1"/>
    <col min="6150" max="6150" width="14.90625" customWidth="1"/>
    <col min="6151" max="6152" width="11.7265625" customWidth="1"/>
    <col min="6153" max="6153" width="11.90625" bestFit="1" customWidth="1"/>
    <col min="6155" max="6155" width="10.26953125" bestFit="1" customWidth="1"/>
    <col min="6156" max="6156" width="11.26953125" customWidth="1"/>
    <col min="6157" max="6157" width="5" customWidth="1"/>
    <col min="6158" max="6163" width="15" customWidth="1"/>
    <col min="6403" max="6403" width="5.08984375" customWidth="1"/>
    <col min="6404" max="6404" width="41.7265625" customWidth="1"/>
    <col min="6405" max="6405" width="14.7265625" customWidth="1"/>
    <col min="6406" max="6406" width="14.90625" customWidth="1"/>
    <col min="6407" max="6408" width="11.7265625" customWidth="1"/>
    <col min="6409" max="6409" width="11.90625" bestFit="1" customWidth="1"/>
    <col min="6411" max="6411" width="10.26953125" bestFit="1" customWidth="1"/>
    <col min="6412" max="6412" width="11.26953125" customWidth="1"/>
    <col min="6413" max="6413" width="5" customWidth="1"/>
    <col min="6414" max="6419" width="15" customWidth="1"/>
    <col min="6659" max="6659" width="5.08984375" customWidth="1"/>
    <col min="6660" max="6660" width="41.7265625" customWidth="1"/>
    <col min="6661" max="6661" width="14.7265625" customWidth="1"/>
    <col min="6662" max="6662" width="14.90625" customWidth="1"/>
    <col min="6663" max="6664" width="11.7265625" customWidth="1"/>
    <col min="6665" max="6665" width="11.90625" bestFit="1" customWidth="1"/>
    <col min="6667" max="6667" width="10.26953125" bestFit="1" customWidth="1"/>
    <col min="6668" max="6668" width="11.26953125" customWidth="1"/>
    <col min="6669" max="6669" width="5" customWidth="1"/>
    <col min="6670" max="6675" width="15" customWidth="1"/>
    <col min="6915" max="6915" width="5.08984375" customWidth="1"/>
    <col min="6916" max="6916" width="41.7265625" customWidth="1"/>
    <col min="6917" max="6917" width="14.7265625" customWidth="1"/>
    <col min="6918" max="6918" width="14.90625" customWidth="1"/>
    <col min="6919" max="6920" width="11.7265625" customWidth="1"/>
    <col min="6921" max="6921" width="11.90625" bestFit="1" customWidth="1"/>
    <col min="6923" max="6923" width="10.26953125" bestFit="1" customWidth="1"/>
    <col min="6924" max="6924" width="11.26953125" customWidth="1"/>
    <col min="6925" max="6925" width="5" customWidth="1"/>
    <col min="6926" max="6931" width="15" customWidth="1"/>
    <col min="7171" max="7171" width="5.08984375" customWidth="1"/>
    <col min="7172" max="7172" width="41.7265625" customWidth="1"/>
    <col min="7173" max="7173" width="14.7265625" customWidth="1"/>
    <col min="7174" max="7174" width="14.90625" customWidth="1"/>
    <col min="7175" max="7176" width="11.7265625" customWidth="1"/>
    <col min="7177" max="7177" width="11.90625" bestFit="1" customWidth="1"/>
    <col min="7179" max="7179" width="10.26953125" bestFit="1" customWidth="1"/>
    <col min="7180" max="7180" width="11.26953125" customWidth="1"/>
    <col min="7181" max="7181" width="5" customWidth="1"/>
    <col min="7182" max="7187" width="15" customWidth="1"/>
    <col min="7427" max="7427" width="5.08984375" customWidth="1"/>
    <col min="7428" max="7428" width="41.7265625" customWidth="1"/>
    <col min="7429" max="7429" width="14.7265625" customWidth="1"/>
    <col min="7430" max="7430" width="14.90625" customWidth="1"/>
    <col min="7431" max="7432" width="11.7265625" customWidth="1"/>
    <col min="7433" max="7433" width="11.90625" bestFit="1" customWidth="1"/>
    <col min="7435" max="7435" width="10.26953125" bestFit="1" customWidth="1"/>
    <col min="7436" max="7436" width="11.26953125" customWidth="1"/>
    <col min="7437" max="7437" width="5" customWidth="1"/>
    <col min="7438" max="7443" width="15" customWidth="1"/>
    <col min="7683" max="7683" width="5.08984375" customWidth="1"/>
    <col min="7684" max="7684" width="41.7265625" customWidth="1"/>
    <col min="7685" max="7685" width="14.7265625" customWidth="1"/>
    <col min="7686" max="7686" width="14.90625" customWidth="1"/>
    <col min="7687" max="7688" width="11.7265625" customWidth="1"/>
    <col min="7689" max="7689" width="11.90625" bestFit="1" customWidth="1"/>
    <col min="7691" max="7691" width="10.26953125" bestFit="1" customWidth="1"/>
    <col min="7692" max="7692" width="11.26953125" customWidth="1"/>
    <col min="7693" max="7693" width="5" customWidth="1"/>
    <col min="7694" max="7699" width="15" customWidth="1"/>
    <col min="7939" max="7939" width="5.08984375" customWidth="1"/>
    <col min="7940" max="7940" width="41.7265625" customWidth="1"/>
    <col min="7941" max="7941" width="14.7265625" customWidth="1"/>
    <col min="7942" max="7942" width="14.90625" customWidth="1"/>
    <col min="7943" max="7944" width="11.7265625" customWidth="1"/>
    <col min="7945" max="7945" width="11.90625" bestFit="1" customWidth="1"/>
    <col min="7947" max="7947" width="10.26953125" bestFit="1" customWidth="1"/>
    <col min="7948" max="7948" width="11.26953125" customWidth="1"/>
    <col min="7949" max="7949" width="5" customWidth="1"/>
    <col min="7950" max="7955" width="15" customWidth="1"/>
    <col min="8195" max="8195" width="5.08984375" customWidth="1"/>
    <col min="8196" max="8196" width="41.7265625" customWidth="1"/>
    <col min="8197" max="8197" width="14.7265625" customWidth="1"/>
    <col min="8198" max="8198" width="14.90625" customWidth="1"/>
    <col min="8199" max="8200" width="11.7265625" customWidth="1"/>
    <col min="8201" max="8201" width="11.90625" bestFit="1" customWidth="1"/>
    <col min="8203" max="8203" width="10.26953125" bestFit="1" customWidth="1"/>
    <col min="8204" max="8204" width="11.26953125" customWidth="1"/>
    <col min="8205" max="8205" width="5" customWidth="1"/>
    <col min="8206" max="8211" width="15" customWidth="1"/>
    <col min="8451" max="8451" width="5.08984375" customWidth="1"/>
    <col min="8452" max="8452" width="41.7265625" customWidth="1"/>
    <col min="8453" max="8453" width="14.7265625" customWidth="1"/>
    <col min="8454" max="8454" width="14.90625" customWidth="1"/>
    <col min="8455" max="8456" width="11.7265625" customWidth="1"/>
    <col min="8457" max="8457" width="11.90625" bestFit="1" customWidth="1"/>
    <col min="8459" max="8459" width="10.26953125" bestFit="1" customWidth="1"/>
    <col min="8460" max="8460" width="11.26953125" customWidth="1"/>
    <col min="8461" max="8461" width="5" customWidth="1"/>
    <col min="8462" max="8467" width="15" customWidth="1"/>
    <col min="8707" max="8707" width="5.08984375" customWidth="1"/>
    <col min="8708" max="8708" width="41.7265625" customWidth="1"/>
    <col min="8709" max="8709" width="14.7265625" customWidth="1"/>
    <col min="8710" max="8710" width="14.90625" customWidth="1"/>
    <col min="8711" max="8712" width="11.7265625" customWidth="1"/>
    <col min="8713" max="8713" width="11.90625" bestFit="1" customWidth="1"/>
    <col min="8715" max="8715" width="10.26953125" bestFit="1" customWidth="1"/>
    <col min="8716" max="8716" width="11.26953125" customWidth="1"/>
    <col min="8717" max="8717" width="5" customWidth="1"/>
    <col min="8718" max="8723" width="15" customWidth="1"/>
    <col min="8963" max="8963" width="5.08984375" customWidth="1"/>
    <col min="8964" max="8964" width="41.7265625" customWidth="1"/>
    <col min="8965" max="8965" width="14.7265625" customWidth="1"/>
    <col min="8966" max="8966" width="14.90625" customWidth="1"/>
    <col min="8967" max="8968" width="11.7265625" customWidth="1"/>
    <col min="8969" max="8969" width="11.90625" bestFit="1" customWidth="1"/>
    <col min="8971" max="8971" width="10.26953125" bestFit="1" customWidth="1"/>
    <col min="8972" max="8972" width="11.26953125" customWidth="1"/>
    <col min="8973" max="8973" width="5" customWidth="1"/>
    <col min="8974" max="8979" width="15" customWidth="1"/>
    <col min="9219" max="9219" width="5.08984375" customWidth="1"/>
    <col min="9220" max="9220" width="41.7265625" customWidth="1"/>
    <col min="9221" max="9221" width="14.7265625" customWidth="1"/>
    <col min="9222" max="9222" width="14.90625" customWidth="1"/>
    <col min="9223" max="9224" width="11.7265625" customWidth="1"/>
    <col min="9225" max="9225" width="11.90625" bestFit="1" customWidth="1"/>
    <col min="9227" max="9227" width="10.26953125" bestFit="1" customWidth="1"/>
    <col min="9228" max="9228" width="11.26953125" customWidth="1"/>
    <col min="9229" max="9229" width="5" customWidth="1"/>
    <col min="9230" max="9235" width="15" customWidth="1"/>
    <col min="9475" max="9475" width="5.08984375" customWidth="1"/>
    <col min="9476" max="9476" width="41.7265625" customWidth="1"/>
    <col min="9477" max="9477" width="14.7265625" customWidth="1"/>
    <col min="9478" max="9478" width="14.90625" customWidth="1"/>
    <col min="9479" max="9480" width="11.7265625" customWidth="1"/>
    <col min="9481" max="9481" width="11.90625" bestFit="1" customWidth="1"/>
    <col min="9483" max="9483" width="10.26953125" bestFit="1" customWidth="1"/>
    <col min="9484" max="9484" width="11.26953125" customWidth="1"/>
    <col min="9485" max="9485" width="5" customWidth="1"/>
    <col min="9486" max="9491" width="15" customWidth="1"/>
    <col min="9731" max="9731" width="5.08984375" customWidth="1"/>
    <col min="9732" max="9732" width="41.7265625" customWidth="1"/>
    <col min="9733" max="9733" width="14.7265625" customWidth="1"/>
    <col min="9734" max="9734" width="14.90625" customWidth="1"/>
    <col min="9735" max="9736" width="11.7265625" customWidth="1"/>
    <col min="9737" max="9737" width="11.90625" bestFit="1" customWidth="1"/>
    <col min="9739" max="9739" width="10.26953125" bestFit="1" customWidth="1"/>
    <col min="9740" max="9740" width="11.26953125" customWidth="1"/>
    <col min="9741" max="9741" width="5" customWidth="1"/>
    <col min="9742" max="9747" width="15" customWidth="1"/>
    <col min="9987" max="9987" width="5.08984375" customWidth="1"/>
    <col min="9988" max="9988" width="41.7265625" customWidth="1"/>
    <col min="9989" max="9989" width="14.7265625" customWidth="1"/>
    <col min="9990" max="9990" width="14.90625" customWidth="1"/>
    <col min="9991" max="9992" width="11.7265625" customWidth="1"/>
    <col min="9993" max="9993" width="11.90625" bestFit="1" customWidth="1"/>
    <col min="9995" max="9995" width="10.26953125" bestFit="1" customWidth="1"/>
    <col min="9996" max="9996" width="11.26953125" customWidth="1"/>
    <col min="9997" max="9997" width="5" customWidth="1"/>
    <col min="9998" max="10003" width="15" customWidth="1"/>
    <col min="10243" max="10243" width="5.08984375" customWidth="1"/>
    <col min="10244" max="10244" width="41.7265625" customWidth="1"/>
    <col min="10245" max="10245" width="14.7265625" customWidth="1"/>
    <col min="10246" max="10246" width="14.90625" customWidth="1"/>
    <col min="10247" max="10248" width="11.7265625" customWidth="1"/>
    <col min="10249" max="10249" width="11.90625" bestFit="1" customWidth="1"/>
    <col min="10251" max="10251" width="10.26953125" bestFit="1" customWidth="1"/>
    <col min="10252" max="10252" width="11.26953125" customWidth="1"/>
    <col min="10253" max="10253" width="5" customWidth="1"/>
    <col min="10254" max="10259" width="15" customWidth="1"/>
    <col min="10499" max="10499" width="5.08984375" customWidth="1"/>
    <col min="10500" max="10500" width="41.7265625" customWidth="1"/>
    <col min="10501" max="10501" width="14.7265625" customWidth="1"/>
    <col min="10502" max="10502" width="14.90625" customWidth="1"/>
    <col min="10503" max="10504" width="11.7265625" customWidth="1"/>
    <col min="10505" max="10505" width="11.90625" bestFit="1" customWidth="1"/>
    <col min="10507" max="10507" width="10.26953125" bestFit="1" customWidth="1"/>
    <col min="10508" max="10508" width="11.26953125" customWidth="1"/>
    <col min="10509" max="10509" width="5" customWidth="1"/>
    <col min="10510" max="10515" width="15" customWidth="1"/>
    <col min="10755" max="10755" width="5.08984375" customWidth="1"/>
    <col min="10756" max="10756" width="41.7265625" customWidth="1"/>
    <col min="10757" max="10757" width="14.7265625" customWidth="1"/>
    <col min="10758" max="10758" width="14.90625" customWidth="1"/>
    <col min="10759" max="10760" width="11.7265625" customWidth="1"/>
    <col min="10761" max="10761" width="11.90625" bestFit="1" customWidth="1"/>
    <col min="10763" max="10763" width="10.26953125" bestFit="1" customWidth="1"/>
    <col min="10764" max="10764" width="11.26953125" customWidth="1"/>
    <col min="10765" max="10765" width="5" customWidth="1"/>
    <col min="10766" max="10771" width="15" customWidth="1"/>
    <col min="11011" max="11011" width="5.08984375" customWidth="1"/>
    <col min="11012" max="11012" width="41.7265625" customWidth="1"/>
    <col min="11013" max="11013" width="14.7265625" customWidth="1"/>
    <col min="11014" max="11014" width="14.90625" customWidth="1"/>
    <col min="11015" max="11016" width="11.7265625" customWidth="1"/>
    <col min="11017" max="11017" width="11.90625" bestFit="1" customWidth="1"/>
    <col min="11019" max="11019" width="10.26953125" bestFit="1" customWidth="1"/>
    <col min="11020" max="11020" width="11.26953125" customWidth="1"/>
    <col min="11021" max="11021" width="5" customWidth="1"/>
    <col min="11022" max="11027" width="15" customWidth="1"/>
    <col min="11267" max="11267" width="5.08984375" customWidth="1"/>
    <col min="11268" max="11268" width="41.7265625" customWidth="1"/>
    <col min="11269" max="11269" width="14.7265625" customWidth="1"/>
    <col min="11270" max="11270" width="14.90625" customWidth="1"/>
    <col min="11271" max="11272" width="11.7265625" customWidth="1"/>
    <col min="11273" max="11273" width="11.90625" bestFit="1" customWidth="1"/>
    <col min="11275" max="11275" width="10.26953125" bestFit="1" customWidth="1"/>
    <col min="11276" max="11276" width="11.26953125" customWidth="1"/>
    <col min="11277" max="11277" width="5" customWidth="1"/>
    <col min="11278" max="11283" width="15" customWidth="1"/>
    <col min="11523" max="11523" width="5.08984375" customWidth="1"/>
    <col min="11524" max="11524" width="41.7265625" customWidth="1"/>
    <col min="11525" max="11525" width="14.7265625" customWidth="1"/>
    <col min="11526" max="11526" width="14.90625" customWidth="1"/>
    <col min="11527" max="11528" width="11.7265625" customWidth="1"/>
    <col min="11529" max="11529" width="11.90625" bestFit="1" customWidth="1"/>
    <col min="11531" max="11531" width="10.26953125" bestFit="1" customWidth="1"/>
    <col min="11532" max="11532" width="11.26953125" customWidth="1"/>
    <col min="11533" max="11533" width="5" customWidth="1"/>
    <col min="11534" max="11539" width="15" customWidth="1"/>
    <col min="11779" max="11779" width="5.08984375" customWidth="1"/>
    <col min="11780" max="11780" width="41.7265625" customWidth="1"/>
    <col min="11781" max="11781" width="14.7265625" customWidth="1"/>
    <col min="11782" max="11782" width="14.90625" customWidth="1"/>
    <col min="11783" max="11784" width="11.7265625" customWidth="1"/>
    <col min="11785" max="11785" width="11.90625" bestFit="1" customWidth="1"/>
    <col min="11787" max="11787" width="10.26953125" bestFit="1" customWidth="1"/>
    <col min="11788" max="11788" width="11.26953125" customWidth="1"/>
    <col min="11789" max="11789" width="5" customWidth="1"/>
    <col min="11790" max="11795" width="15" customWidth="1"/>
    <col min="12035" max="12035" width="5.08984375" customWidth="1"/>
    <col min="12036" max="12036" width="41.7265625" customWidth="1"/>
    <col min="12037" max="12037" width="14.7265625" customWidth="1"/>
    <col min="12038" max="12038" width="14.90625" customWidth="1"/>
    <col min="12039" max="12040" width="11.7265625" customWidth="1"/>
    <col min="12041" max="12041" width="11.90625" bestFit="1" customWidth="1"/>
    <col min="12043" max="12043" width="10.26953125" bestFit="1" customWidth="1"/>
    <col min="12044" max="12044" width="11.26953125" customWidth="1"/>
    <col min="12045" max="12045" width="5" customWidth="1"/>
    <col min="12046" max="12051" width="15" customWidth="1"/>
    <col min="12291" max="12291" width="5.08984375" customWidth="1"/>
    <col min="12292" max="12292" width="41.7265625" customWidth="1"/>
    <col min="12293" max="12293" width="14.7265625" customWidth="1"/>
    <col min="12294" max="12294" width="14.90625" customWidth="1"/>
    <col min="12295" max="12296" width="11.7265625" customWidth="1"/>
    <col min="12297" max="12297" width="11.90625" bestFit="1" customWidth="1"/>
    <col min="12299" max="12299" width="10.26953125" bestFit="1" customWidth="1"/>
    <col min="12300" max="12300" width="11.26953125" customWidth="1"/>
    <col min="12301" max="12301" width="5" customWidth="1"/>
    <col min="12302" max="12307" width="15" customWidth="1"/>
    <col min="12547" max="12547" width="5.08984375" customWidth="1"/>
    <col min="12548" max="12548" width="41.7265625" customWidth="1"/>
    <col min="12549" max="12549" width="14.7265625" customWidth="1"/>
    <col min="12550" max="12550" width="14.90625" customWidth="1"/>
    <col min="12551" max="12552" width="11.7265625" customWidth="1"/>
    <col min="12553" max="12553" width="11.90625" bestFit="1" customWidth="1"/>
    <col min="12555" max="12555" width="10.26953125" bestFit="1" customWidth="1"/>
    <col min="12556" max="12556" width="11.26953125" customWidth="1"/>
    <col min="12557" max="12557" width="5" customWidth="1"/>
    <col min="12558" max="12563" width="15" customWidth="1"/>
    <col min="12803" max="12803" width="5.08984375" customWidth="1"/>
    <col min="12804" max="12804" width="41.7265625" customWidth="1"/>
    <col min="12805" max="12805" width="14.7265625" customWidth="1"/>
    <col min="12806" max="12806" width="14.90625" customWidth="1"/>
    <col min="12807" max="12808" width="11.7265625" customWidth="1"/>
    <col min="12809" max="12809" width="11.90625" bestFit="1" customWidth="1"/>
    <col min="12811" max="12811" width="10.26953125" bestFit="1" customWidth="1"/>
    <col min="12812" max="12812" width="11.26953125" customWidth="1"/>
    <col min="12813" max="12813" width="5" customWidth="1"/>
    <col min="12814" max="12819" width="15" customWidth="1"/>
    <col min="13059" max="13059" width="5.08984375" customWidth="1"/>
    <col min="13060" max="13060" width="41.7265625" customWidth="1"/>
    <col min="13061" max="13061" width="14.7265625" customWidth="1"/>
    <col min="13062" max="13062" width="14.90625" customWidth="1"/>
    <col min="13063" max="13064" width="11.7265625" customWidth="1"/>
    <col min="13065" max="13065" width="11.90625" bestFit="1" customWidth="1"/>
    <col min="13067" max="13067" width="10.26953125" bestFit="1" customWidth="1"/>
    <col min="13068" max="13068" width="11.26953125" customWidth="1"/>
    <col min="13069" max="13069" width="5" customWidth="1"/>
    <col min="13070" max="13075" width="15" customWidth="1"/>
    <col min="13315" max="13315" width="5.08984375" customWidth="1"/>
    <col min="13316" max="13316" width="41.7265625" customWidth="1"/>
    <col min="13317" max="13317" width="14.7265625" customWidth="1"/>
    <col min="13318" max="13318" width="14.90625" customWidth="1"/>
    <col min="13319" max="13320" width="11.7265625" customWidth="1"/>
    <col min="13321" max="13321" width="11.90625" bestFit="1" customWidth="1"/>
    <col min="13323" max="13323" width="10.26953125" bestFit="1" customWidth="1"/>
    <col min="13324" max="13324" width="11.26953125" customWidth="1"/>
    <col min="13325" max="13325" width="5" customWidth="1"/>
    <col min="13326" max="13331" width="15" customWidth="1"/>
    <col min="13571" max="13571" width="5.08984375" customWidth="1"/>
    <col min="13572" max="13572" width="41.7265625" customWidth="1"/>
    <col min="13573" max="13573" width="14.7265625" customWidth="1"/>
    <col min="13574" max="13574" width="14.90625" customWidth="1"/>
    <col min="13575" max="13576" width="11.7265625" customWidth="1"/>
    <col min="13577" max="13577" width="11.90625" bestFit="1" customWidth="1"/>
    <col min="13579" max="13579" width="10.26953125" bestFit="1" customWidth="1"/>
    <col min="13580" max="13580" width="11.26953125" customWidth="1"/>
    <col min="13581" max="13581" width="5" customWidth="1"/>
    <col min="13582" max="13587" width="15" customWidth="1"/>
    <col min="13827" max="13827" width="5.08984375" customWidth="1"/>
    <col min="13828" max="13828" width="41.7265625" customWidth="1"/>
    <col min="13829" max="13829" width="14.7265625" customWidth="1"/>
    <col min="13830" max="13830" width="14.90625" customWidth="1"/>
    <col min="13831" max="13832" width="11.7265625" customWidth="1"/>
    <col min="13833" max="13833" width="11.90625" bestFit="1" customWidth="1"/>
    <col min="13835" max="13835" width="10.26953125" bestFit="1" customWidth="1"/>
    <col min="13836" max="13836" width="11.26953125" customWidth="1"/>
    <col min="13837" max="13837" width="5" customWidth="1"/>
    <col min="13838" max="13843" width="15" customWidth="1"/>
    <col min="14083" max="14083" width="5.08984375" customWidth="1"/>
    <col min="14084" max="14084" width="41.7265625" customWidth="1"/>
    <col min="14085" max="14085" width="14.7265625" customWidth="1"/>
    <col min="14086" max="14086" width="14.90625" customWidth="1"/>
    <col min="14087" max="14088" width="11.7265625" customWidth="1"/>
    <col min="14089" max="14089" width="11.90625" bestFit="1" customWidth="1"/>
    <col min="14091" max="14091" width="10.26953125" bestFit="1" customWidth="1"/>
    <col min="14092" max="14092" width="11.26953125" customWidth="1"/>
    <col min="14093" max="14093" width="5" customWidth="1"/>
    <col min="14094" max="14099" width="15" customWidth="1"/>
    <col min="14339" max="14339" width="5.08984375" customWidth="1"/>
    <col min="14340" max="14340" width="41.7265625" customWidth="1"/>
    <col min="14341" max="14341" width="14.7265625" customWidth="1"/>
    <col min="14342" max="14342" width="14.90625" customWidth="1"/>
    <col min="14343" max="14344" width="11.7265625" customWidth="1"/>
    <col min="14345" max="14345" width="11.90625" bestFit="1" customWidth="1"/>
    <col min="14347" max="14347" width="10.26953125" bestFit="1" customWidth="1"/>
    <col min="14348" max="14348" width="11.26953125" customWidth="1"/>
    <col min="14349" max="14349" width="5" customWidth="1"/>
    <col min="14350" max="14355" width="15" customWidth="1"/>
    <col min="14595" max="14595" width="5.08984375" customWidth="1"/>
    <col min="14596" max="14596" width="41.7265625" customWidth="1"/>
    <col min="14597" max="14597" width="14.7265625" customWidth="1"/>
    <col min="14598" max="14598" width="14.90625" customWidth="1"/>
    <col min="14599" max="14600" width="11.7265625" customWidth="1"/>
    <col min="14601" max="14601" width="11.90625" bestFit="1" customWidth="1"/>
    <col min="14603" max="14603" width="10.26953125" bestFit="1" customWidth="1"/>
    <col min="14604" max="14604" width="11.26953125" customWidth="1"/>
    <col min="14605" max="14605" width="5" customWidth="1"/>
    <col min="14606" max="14611" width="15" customWidth="1"/>
    <col min="14851" max="14851" width="5.08984375" customWidth="1"/>
    <col min="14852" max="14852" width="41.7265625" customWidth="1"/>
    <col min="14853" max="14853" width="14.7265625" customWidth="1"/>
    <col min="14854" max="14854" width="14.90625" customWidth="1"/>
    <col min="14855" max="14856" width="11.7265625" customWidth="1"/>
    <col min="14857" max="14857" width="11.90625" bestFit="1" customWidth="1"/>
    <col min="14859" max="14859" width="10.26953125" bestFit="1" customWidth="1"/>
    <col min="14860" max="14860" width="11.26953125" customWidth="1"/>
    <col min="14861" max="14861" width="5" customWidth="1"/>
    <col min="14862" max="14867" width="15" customWidth="1"/>
    <col min="15107" max="15107" width="5.08984375" customWidth="1"/>
    <col min="15108" max="15108" width="41.7265625" customWidth="1"/>
    <col min="15109" max="15109" width="14.7265625" customWidth="1"/>
    <col min="15110" max="15110" width="14.90625" customWidth="1"/>
    <col min="15111" max="15112" width="11.7265625" customWidth="1"/>
    <col min="15113" max="15113" width="11.90625" bestFit="1" customWidth="1"/>
    <col min="15115" max="15115" width="10.26953125" bestFit="1" customWidth="1"/>
    <col min="15116" max="15116" width="11.26953125" customWidth="1"/>
    <col min="15117" max="15117" width="5" customWidth="1"/>
    <col min="15118" max="15123" width="15" customWidth="1"/>
    <col min="15363" max="15363" width="5.08984375" customWidth="1"/>
    <col min="15364" max="15364" width="41.7265625" customWidth="1"/>
    <col min="15365" max="15365" width="14.7265625" customWidth="1"/>
    <col min="15366" max="15366" width="14.90625" customWidth="1"/>
    <col min="15367" max="15368" width="11.7265625" customWidth="1"/>
    <col min="15369" max="15369" width="11.90625" bestFit="1" customWidth="1"/>
    <col min="15371" max="15371" width="10.26953125" bestFit="1" customWidth="1"/>
    <col min="15372" max="15372" width="11.26953125" customWidth="1"/>
    <col min="15373" max="15373" width="5" customWidth="1"/>
    <col min="15374" max="15379" width="15" customWidth="1"/>
    <col min="15619" max="15619" width="5.08984375" customWidth="1"/>
    <col min="15620" max="15620" width="41.7265625" customWidth="1"/>
    <col min="15621" max="15621" width="14.7265625" customWidth="1"/>
    <col min="15622" max="15622" width="14.90625" customWidth="1"/>
    <col min="15623" max="15624" width="11.7265625" customWidth="1"/>
    <col min="15625" max="15625" width="11.90625" bestFit="1" customWidth="1"/>
    <col min="15627" max="15627" width="10.26953125" bestFit="1" customWidth="1"/>
    <col min="15628" max="15628" width="11.26953125" customWidth="1"/>
    <col min="15629" max="15629" width="5" customWidth="1"/>
    <col min="15630" max="15635" width="15" customWidth="1"/>
    <col min="15875" max="15875" width="5.08984375" customWidth="1"/>
    <col min="15876" max="15876" width="41.7265625" customWidth="1"/>
    <col min="15877" max="15877" width="14.7265625" customWidth="1"/>
    <col min="15878" max="15878" width="14.90625" customWidth="1"/>
    <col min="15879" max="15880" width="11.7265625" customWidth="1"/>
    <col min="15881" max="15881" width="11.90625" bestFit="1" customWidth="1"/>
    <col min="15883" max="15883" width="10.26953125" bestFit="1" customWidth="1"/>
    <col min="15884" max="15884" width="11.26953125" customWidth="1"/>
    <col min="15885" max="15885" width="5" customWidth="1"/>
    <col min="15886" max="15891" width="15" customWidth="1"/>
    <col min="16131" max="16131" width="5.08984375" customWidth="1"/>
    <col min="16132" max="16132" width="41.7265625" customWidth="1"/>
    <col min="16133" max="16133" width="14.7265625" customWidth="1"/>
    <col min="16134" max="16134" width="14.90625" customWidth="1"/>
    <col min="16135" max="16136" width="11.7265625" customWidth="1"/>
    <col min="16137" max="16137" width="11.90625" bestFit="1" customWidth="1"/>
    <col min="16139" max="16139" width="10.26953125" bestFit="1" customWidth="1"/>
    <col min="16140" max="16140" width="11.26953125" customWidth="1"/>
    <col min="16141" max="16141" width="5" customWidth="1"/>
    <col min="16142" max="16147" width="15" customWidth="1"/>
  </cols>
  <sheetData>
    <row r="1" spans="1:21" ht="26.25" customHeight="1" x14ac:dyDescent="0.35">
      <c r="A1" s="11"/>
      <c r="B1" s="12" t="s">
        <v>18</v>
      </c>
      <c r="C1" s="13"/>
      <c r="D1" s="13"/>
      <c r="E1" s="13"/>
      <c r="F1" s="13"/>
      <c r="G1" s="13"/>
      <c r="H1" s="13"/>
      <c r="I1" s="13"/>
      <c r="J1" s="13"/>
      <c r="K1" s="13"/>
      <c r="L1" s="2"/>
      <c r="M1" s="2"/>
      <c r="N1" s="2"/>
      <c r="O1" s="2"/>
      <c r="P1" s="2"/>
      <c r="Q1" s="2"/>
      <c r="R1" s="2"/>
      <c r="S1" s="2"/>
      <c r="T1" s="2"/>
    </row>
    <row r="2" spans="1:21" ht="17" customHeight="1" x14ac:dyDescent="0.35">
      <c r="A2" s="14"/>
      <c r="B2" s="15" t="s">
        <v>53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Q2" s="2"/>
      <c r="R2" s="2"/>
      <c r="S2" s="2"/>
      <c r="T2" s="2"/>
    </row>
    <row r="3" spans="1:21" ht="21.75" customHeight="1" x14ac:dyDescent="0.35">
      <c r="A3" s="14"/>
    </row>
    <row r="4" spans="1:21" ht="12" customHeight="1" x14ac:dyDescent="0.35">
      <c r="A4" s="14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21" ht="21.75" customHeight="1" x14ac:dyDescent="0.35">
      <c r="A5" s="14"/>
      <c r="B5" s="17" t="s">
        <v>95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21" s="105" customFormat="1" ht="14.5" customHeight="1" x14ac:dyDescent="0.35">
      <c r="A6" s="14"/>
      <c r="B6" s="106" t="s">
        <v>9</v>
      </c>
      <c r="C6" s="107"/>
      <c r="D6" s="107"/>
      <c r="E6" s="107"/>
      <c r="F6" s="107"/>
      <c r="G6" s="107"/>
      <c r="H6" s="107"/>
      <c r="I6" s="222" t="s">
        <v>11</v>
      </c>
      <c r="J6" s="222"/>
      <c r="K6" s="222"/>
      <c r="L6" s="222"/>
      <c r="M6" s="222"/>
      <c r="N6" s="223"/>
      <c r="O6" s="223"/>
      <c r="P6" s="223"/>
    </row>
    <row r="7" spans="1:21" ht="14.5" customHeight="1" x14ac:dyDescent="0.35">
      <c r="A7" s="14"/>
      <c r="C7" s="86"/>
      <c r="D7" s="86"/>
      <c r="E7" s="86"/>
      <c r="F7" s="86"/>
      <c r="G7" s="86"/>
      <c r="H7" s="86"/>
      <c r="I7" s="68">
        <v>44561</v>
      </c>
      <c r="J7" s="68">
        <v>44926</v>
      </c>
      <c r="K7" s="68">
        <v>45291</v>
      </c>
      <c r="L7" s="68">
        <v>45656</v>
      </c>
      <c r="M7" s="68">
        <v>46021</v>
      </c>
      <c r="N7" s="68">
        <v>46386</v>
      </c>
      <c r="O7" s="68">
        <v>46751</v>
      </c>
      <c r="P7" s="68">
        <v>47116</v>
      </c>
    </row>
    <row r="8" spans="1:21" ht="14.5" customHeight="1" x14ac:dyDescent="0.35">
      <c r="A8" s="14"/>
      <c r="B8" t="s">
        <v>96</v>
      </c>
      <c r="C8" s="86"/>
      <c r="D8" s="87"/>
      <c r="E8" s="86"/>
      <c r="F8" s="86"/>
      <c r="H8" s="91"/>
      <c r="I8" s="120">
        <v>104908.75050736795</v>
      </c>
      <c r="J8" s="120">
        <v>145603.22580504543</v>
      </c>
      <c r="K8" s="120">
        <v>167566.11131008147</v>
      </c>
      <c r="L8" s="120">
        <v>-61208.666506407353</v>
      </c>
      <c r="M8" s="120">
        <v>38108.073319584786</v>
      </c>
      <c r="N8" s="120">
        <v>77941.739663995337</v>
      </c>
      <c r="O8" s="120">
        <v>144955.64315742278</v>
      </c>
      <c r="P8" s="120">
        <v>179038.2104090153</v>
      </c>
    </row>
    <row r="9" spans="1:21" ht="14.5" customHeight="1" x14ac:dyDescent="0.35">
      <c r="A9" s="14"/>
      <c r="B9" t="s">
        <v>140</v>
      </c>
      <c r="C9" s="90"/>
      <c r="D9" s="87"/>
      <c r="E9" s="86"/>
      <c r="F9" s="86"/>
      <c r="G9" s="91"/>
      <c r="H9" s="91"/>
      <c r="I9" s="93">
        <v>167082.57038165093</v>
      </c>
      <c r="J9" s="93">
        <v>208128.24923756788</v>
      </c>
      <c r="K9" s="93">
        <v>230491.63088037673</v>
      </c>
      <c r="L9" s="93">
        <v>147978.28490199149</v>
      </c>
      <c r="M9" s="93">
        <v>137071.60332926642</v>
      </c>
      <c r="N9" s="93">
        <v>182713.32305880985</v>
      </c>
      <c r="O9" s="93">
        <v>189452.18774274108</v>
      </c>
      <c r="P9" s="93">
        <v>198829.2394556145</v>
      </c>
    </row>
    <row r="10" spans="1:21" ht="14.5" customHeight="1" x14ac:dyDescent="0.35">
      <c r="A10" s="14"/>
      <c r="B10" t="s">
        <v>97</v>
      </c>
      <c r="C10" s="90"/>
      <c r="D10" s="87"/>
      <c r="E10" s="86"/>
      <c r="F10" s="86"/>
      <c r="H10" s="91"/>
      <c r="I10" s="93">
        <v>31608.216000000004</v>
      </c>
      <c r="J10" s="93">
        <v>31608.216000000004</v>
      </c>
      <c r="K10" s="93">
        <v>31608.216000000004</v>
      </c>
      <c r="L10" s="93">
        <v>31608.216000000004</v>
      </c>
      <c r="M10" s="93">
        <v>31608.216000000004</v>
      </c>
      <c r="N10" s="93">
        <v>31608.216000000004</v>
      </c>
      <c r="O10" s="93">
        <v>31608.216000000004</v>
      </c>
      <c r="P10" s="93">
        <v>0</v>
      </c>
    </row>
    <row r="11" spans="1:21" ht="14.5" customHeight="1" x14ac:dyDescent="0.35">
      <c r="A11" s="14"/>
      <c r="B11" t="s">
        <v>98</v>
      </c>
      <c r="C11" s="90"/>
      <c r="H11" s="91"/>
      <c r="I11" s="93">
        <v>3.2161348232321951</v>
      </c>
      <c r="J11" s="93">
        <v>4.4636848939846905</v>
      </c>
      <c r="K11" s="93">
        <v>5.1369900334491749</v>
      </c>
      <c r="L11" s="93">
        <v>-1.8764433174812927</v>
      </c>
      <c r="M11" s="93">
        <v>1.1682600455792738</v>
      </c>
      <c r="N11" s="93">
        <v>2.3894207290083798</v>
      </c>
      <c r="O11" s="93">
        <v>4.4438322783175757</v>
      </c>
      <c r="P11" s="93">
        <v>5.4886844081244366</v>
      </c>
    </row>
    <row r="12" spans="1:21" ht="14.5" customHeight="1" x14ac:dyDescent="0.35">
      <c r="A12" s="14"/>
      <c r="B12" s="41" t="s">
        <v>99</v>
      </c>
      <c r="C12" s="90"/>
      <c r="H12" s="94"/>
      <c r="I12" s="121">
        <v>303602.75302384212</v>
      </c>
      <c r="J12" s="121">
        <v>385344.15472750732</v>
      </c>
      <c r="K12" s="121">
        <v>429671.09518049168</v>
      </c>
      <c r="L12" s="121">
        <v>118375.95795226666</v>
      </c>
      <c r="M12" s="121">
        <v>206789.06090889679</v>
      </c>
      <c r="N12" s="121">
        <v>292265.66814353422</v>
      </c>
      <c r="O12" s="121">
        <v>366020.49073244218</v>
      </c>
      <c r="P12" s="121">
        <v>377872.93854903791</v>
      </c>
    </row>
    <row r="13" spans="1:21" ht="14.5" customHeight="1" x14ac:dyDescent="0.35">
      <c r="A13" s="14"/>
      <c r="C13" s="90"/>
      <c r="H13" s="91"/>
      <c r="I13" s="91"/>
      <c r="J13" s="91"/>
      <c r="K13" s="91"/>
      <c r="L13" s="91"/>
      <c r="M13" s="91"/>
      <c r="N13" s="91"/>
      <c r="O13" s="91"/>
      <c r="P13" s="91"/>
      <c r="U13" s="86"/>
    </row>
    <row r="14" spans="1:21" ht="14.5" customHeight="1" x14ac:dyDescent="0.35">
      <c r="A14" s="14"/>
      <c r="B14" s="95" t="s">
        <v>100</v>
      </c>
      <c r="C14" s="90"/>
      <c r="H14" s="91"/>
      <c r="I14" s="91"/>
      <c r="J14" s="91"/>
      <c r="K14" s="91"/>
      <c r="L14" s="91"/>
      <c r="M14" s="91"/>
      <c r="N14" s="91"/>
      <c r="O14" s="91"/>
      <c r="P14" s="91"/>
      <c r="U14" s="86"/>
    </row>
    <row r="15" spans="1:21" ht="14.5" customHeight="1" x14ac:dyDescent="0.35">
      <c r="A15" s="14"/>
      <c r="B15" t="s">
        <v>101</v>
      </c>
      <c r="C15" s="90"/>
      <c r="D15" s="96"/>
      <c r="E15" s="96"/>
      <c r="F15" s="96"/>
      <c r="H15" s="91"/>
      <c r="I15" s="120">
        <v>-1487.0027171506845</v>
      </c>
      <c r="J15" s="120">
        <v>-8875.5037779195591</v>
      </c>
      <c r="K15" s="120">
        <v>-2881.0899455095459</v>
      </c>
      <c r="L15" s="120">
        <v>7513.6631534202425</v>
      </c>
      <c r="M15" s="120">
        <v>-1364.6394997454736</v>
      </c>
      <c r="N15" s="120">
        <v>-7840.0724844960423</v>
      </c>
      <c r="O15" s="120">
        <v>-1157.5634725926611</v>
      </c>
      <c r="P15" s="120">
        <v>-1517.4198460115113</v>
      </c>
    </row>
    <row r="16" spans="1:21" ht="14.5" customHeight="1" x14ac:dyDescent="0.35">
      <c r="A16" s="14"/>
      <c r="B16" t="s">
        <v>102</v>
      </c>
      <c r="C16" s="90"/>
      <c r="D16" s="96"/>
      <c r="E16" s="96"/>
      <c r="F16" s="96"/>
      <c r="H16" s="91"/>
      <c r="I16" s="120">
        <v>0</v>
      </c>
      <c r="J16" s="120">
        <v>0</v>
      </c>
      <c r="K16" s="120">
        <v>0</v>
      </c>
      <c r="L16" s="120">
        <v>0</v>
      </c>
      <c r="M16" s="120">
        <v>0</v>
      </c>
      <c r="N16" s="120">
        <v>0</v>
      </c>
      <c r="O16" s="120">
        <v>0</v>
      </c>
      <c r="P16" s="120">
        <v>0</v>
      </c>
    </row>
    <row r="17" spans="1:21" ht="14.5" customHeight="1" x14ac:dyDescent="0.35">
      <c r="A17" s="14"/>
      <c r="B17" t="s">
        <v>103</v>
      </c>
      <c r="C17" s="90"/>
      <c r="D17" s="96"/>
      <c r="E17" s="96"/>
      <c r="F17" s="96"/>
      <c r="H17" s="91"/>
      <c r="I17" s="120">
        <v>0</v>
      </c>
      <c r="J17" s="120">
        <v>0</v>
      </c>
      <c r="K17" s="120">
        <v>0</v>
      </c>
      <c r="L17" s="120">
        <v>0</v>
      </c>
      <c r="M17" s="120">
        <v>0</v>
      </c>
      <c r="N17" s="120">
        <v>0</v>
      </c>
      <c r="O17" s="120">
        <v>0</v>
      </c>
      <c r="P17" s="120">
        <v>0</v>
      </c>
    </row>
    <row r="18" spans="1:21" ht="14.5" customHeight="1" x14ac:dyDescent="0.35">
      <c r="A18" s="14"/>
      <c r="B18" t="s">
        <v>104</v>
      </c>
      <c r="C18" s="90"/>
      <c r="D18" s="96"/>
      <c r="E18" s="96"/>
      <c r="F18" s="96"/>
      <c r="H18" s="91"/>
      <c r="I18" s="93">
        <v>-52819.391402204288</v>
      </c>
      <c r="J18" s="93">
        <v>28927.341134142887</v>
      </c>
      <c r="K18" s="93">
        <v>30080.15101647831</v>
      </c>
      <c r="L18" s="93">
        <v>-24844.844199222687</v>
      </c>
      <c r="M18" s="93">
        <v>-64442.986671959661</v>
      </c>
      <c r="N18" s="93">
        <v>53525.373248455377</v>
      </c>
      <c r="O18" s="93">
        <v>-17725.843369566806</v>
      </c>
      <c r="P18" s="93">
        <v>11961.860831505823</v>
      </c>
    </row>
    <row r="19" spans="1:21" ht="14.5" customHeight="1" x14ac:dyDescent="0.35">
      <c r="A19" s="14"/>
      <c r="B19" t="s">
        <v>105</v>
      </c>
      <c r="C19" s="90"/>
      <c r="D19" s="96"/>
      <c r="E19" s="96"/>
      <c r="F19" s="96"/>
      <c r="H19" s="91"/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0</v>
      </c>
      <c r="P19" s="93">
        <v>0</v>
      </c>
    </row>
    <row r="20" spans="1:21" ht="14.5" customHeight="1" x14ac:dyDescent="0.35">
      <c r="A20" s="14"/>
      <c r="B20" s="28" t="s">
        <v>106</v>
      </c>
      <c r="C20" s="90"/>
      <c r="D20" s="96"/>
      <c r="E20" s="96"/>
      <c r="F20" s="96"/>
      <c r="H20" s="91"/>
      <c r="I20" s="122">
        <v>-54306.394119354969</v>
      </c>
      <c r="J20" s="122">
        <v>20051.837356223328</v>
      </c>
      <c r="K20" s="122">
        <v>27199.061070968764</v>
      </c>
      <c r="L20" s="122">
        <v>-17331.181045802445</v>
      </c>
      <c r="M20" s="122">
        <v>-65807.626171705138</v>
      </c>
      <c r="N20" s="122">
        <v>45685.300763959334</v>
      </c>
      <c r="O20" s="122">
        <v>-18883.406842159467</v>
      </c>
      <c r="P20" s="122">
        <v>10444.440985494311</v>
      </c>
    </row>
    <row r="21" spans="1:21" ht="14.5" customHeight="1" x14ac:dyDescent="0.35">
      <c r="A21" s="14"/>
      <c r="C21" s="90"/>
      <c r="D21" s="96"/>
      <c r="E21" s="96"/>
      <c r="F21" s="96"/>
      <c r="I21" s="91"/>
      <c r="J21" s="91"/>
      <c r="K21" s="91"/>
      <c r="L21" s="91"/>
      <c r="M21" s="91"/>
      <c r="N21" s="91"/>
      <c r="O21" s="91"/>
      <c r="P21" s="91"/>
    </row>
    <row r="22" spans="1:21" ht="14.5" customHeight="1" x14ac:dyDescent="0.35">
      <c r="A22" s="14"/>
      <c r="B22" s="41" t="s">
        <v>107</v>
      </c>
      <c r="C22" s="90"/>
      <c r="H22" s="91"/>
      <c r="I22" s="93">
        <v>249296.35890448716</v>
      </c>
      <c r="J22" s="93">
        <v>405395.99208373064</v>
      </c>
      <c r="K22" s="93">
        <v>456870.15625146043</v>
      </c>
      <c r="L22" s="93">
        <v>101044.77690646422</v>
      </c>
      <c r="M22" s="93">
        <v>140981.43473719165</v>
      </c>
      <c r="N22" s="93">
        <v>337950.96890749357</v>
      </c>
      <c r="O22" s="93">
        <v>347137.08389028272</v>
      </c>
      <c r="P22" s="93">
        <v>388317.3795345322</v>
      </c>
    </row>
    <row r="23" spans="1:21" ht="14.5" customHeight="1" x14ac:dyDescent="0.35">
      <c r="A23" s="14"/>
      <c r="C23" s="90"/>
      <c r="H23" s="91"/>
      <c r="I23" s="91"/>
      <c r="J23" s="91"/>
      <c r="K23" s="91"/>
      <c r="L23" s="91"/>
      <c r="M23" s="91"/>
      <c r="N23" s="91"/>
      <c r="O23" s="91"/>
      <c r="P23" s="91"/>
      <c r="U23" s="86"/>
    </row>
    <row r="24" spans="1:21" ht="14.5" customHeight="1" x14ac:dyDescent="0.35">
      <c r="A24" s="14"/>
      <c r="B24" s="95" t="s">
        <v>108</v>
      </c>
      <c r="C24" s="90"/>
      <c r="H24" s="91"/>
      <c r="I24" s="91"/>
      <c r="J24" s="91"/>
      <c r="K24" s="91"/>
      <c r="L24" s="91"/>
      <c r="M24" s="91"/>
      <c r="N24" s="91"/>
      <c r="O24" s="91"/>
      <c r="P24" s="91"/>
      <c r="U24" s="86"/>
    </row>
    <row r="25" spans="1:21" ht="14.5" customHeight="1" x14ac:dyDescent="0.35">
      <c r="A25" s="14"/>
      <c r="B25" t="s">
        <v>109</v>
      </c>
      <c r="C25" s="90"/>
      <c r="D25" s="96"/>
      <c r="E25" s="96"/>
      <c r="H25" s="91"/>
      <c r="I25" s="93">
        <v>-203634.6616954192</v>
      </c>
      <c r="J25" s="93">
        <v>-253659.76550362218</v>
      </c>
      <c r="K25" s="93">
        <v>-280915.50884535286</v>
      </c>
      <c r="L25" s="93">
        <v>-69584.128998003376</v>
      </c>
      <c r="M25" s="93">
        <v>-64455.45800415249</v>
      </c>
      <c r="N25" s="93">
        <v>-114556.87524061388</v>
      </c>
      <c r="O25" s="93">
        <v>-178172.97287336562</v>
      </c>
      <c r="P25" s="93">
        <v>-202574.39903905615</v>
      </c>
    </row>
    <row r="26" spans="1:21" ht="14.5" customHeight="1" x14ac:dyDescent="0.35">
      <c r="A26" s="14"/>
      <c r="B26" t="s">
        <v>110</v>
      </c>
      <c r="C26" s="90"/>
      <c r="D26" s="96"/>
      <c r="E26" s="96"/>
      <c r="H26" s="91"/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64"/>
    </row>
    <row r="27" spans="1:21" ht="14.5" customHeight="1" x14ac:dyDescent="0.35">
      <c r="A27" s="14"/>
      <c r="B27" s="41" t="s">
        <v>111</v>
      </c>
      <c r="C27" s="90"/>
      <c r="H27" s="91"/>
      <c r="I27" s="122">
        <v>-203634.6616954192</v>
      </c>
      <c r="J27" s="122">
        <v>-253659.76550362218</v>
      </c>
      <c r="K27" s="122">
        <v>-280915.50884535286</v>
      </c>
      <c r="L27" s="122">
        <v>-69584.128998003376</v>
      </c>
      <c r="M27" s="122">
        <v>-64455.45800415249</v>
      </c>
      <c r="N27" s="122">
        <v>-114556.87524061388</v>
      </c>
      <c r="O27" s="122">
        <v>-178172.97287336562</v>
      </c>
      <c r="P27" s="122">
        <v>-202574.39903905615</v>
      </c>
    </row>
    <row r="28" spans="1:21" ht="14.5" customHeight="1" x14ac:dyDescent="0.35">
      <c r="A28" s="14"/>
      <c r="C28" s="90"/>
      <c r="H28" s="91"/>
      <c r="I28" s="91"/>
      <c r="J28" s="91"/>
      <c r="K28" s="91"/>
      <c r="L28" s="91"/>
      <c r="M28" s="91"/>
      <c r="N28" s="91"/>
      <c r="O28" s="91"/>
      <c r="P28" s="91"/>
      <c r="U28" s="86"/>
    </row>
    <row r="29" spans="1:21" ht="14.5" customHeight="1" x14ac:dyDescent="0.35">
      <c r="A29" s="14"/>
      <c r="B29" s="36" t="s">
        <v>112</v>
      </c>
      <c r="C29" s="90"/>
      <c r="H29" s="91"/>
      <c r="I29" s="93">
        <v>45661.697209067963</v>
      </c>
      <c r="J29" s="93">
        <v>151736.22658010846</v>
      </c>
      <c r="K29" s="93">
        <v>175954.64740610757</v>
      </c>
      <c r="L29" s="93">
        <v>31460.647908460844</v>
      </c>
      <c r="M29" s="93">
        <v>76525.976733039162</v>
      </c>
      <c r="N29" s="93">
        <v>223394.09366687969</v>
      </c>
      <c r="O29" s="93">
        <v>168964.1110169171</v>
      </c>
      <c r="P29" s="93">
        <v>185742.98049547605</v>
      </c>
      <c r="Q29" s="65"/>
    </row>
    <row r="30" spans="1:21" ht="14.5" customHeight="1" x14ac:dyDescent="0.35">
      <c r="A30" s="14"/>
      <c r="B30" s="36" t="s">
        <v>175</v>
      </c>
      <c r="C30" s="90"/>
      <c r="H30" s="91"/>
      <c r="I30" s="93">
        <v>45661.697209067963</v>
      </c>
      <c r="J30" s="93">
        <v>197397.92378917642</v>
      </c>
      <c r="K30" s="93">
        <v>373352.57119528402</v>
      </c>
      <c r="L30" s="93">
        <v>404813.21910374484</v>
      </c>
      <c r="M30" s="93">
        <v>481339.19583678397</v>
      </c>
      <c r="N30" s="93">
        <v>704733.28950366366</v>
      </c>
      <c r="O30" s="93">
        <v>873697.40052058082</v>
      </c>
      <c r="P30" s="93">
        <v>1059440.381016057</v>
      </c>
      <c r="Q30" s="65"/>
    </row>
    <row r="31" spans="1:21" ht="14.5" customHeight="1" x14ac:dyDescent="0.35">
      <c r="A31" s="14"/>
      <c r="B31" s="36" t="s">
        <v>176</v>
      </c>
      <c r="C31" s="90"/>
      <c r="H31" s="91"/>
      <c r="I31" s="23">
        <v>3.0441131472711977E-2</v>
      </c>
      <c r="J31" s="23">
        <v>0.13159861585945096</v>
      </c>
      <c r="K31" s="23">
        <v>0.24890171413018936</v>
      </c>
      <c r="L31" s="23">
        <v>0.26987547940249657</v>
      </c>
      <c r="M31" s="23">
        <v>0.32089279722452263</v>
      </c>
      <c r="N31" s="23">
        <v>0.46982219300244243</v>
      </c>
      <c r="O31" s="23">
        <v>0.58246493368038721</v>
      </c>
      <c r="P31" s="23">
        <v>0.70629358734403802</v>
      </c>
      <c r="Q31" s="65"/>
    </row>
    <row r="32" spans="1:21" ht="14.5" customHeight="1" x14ac:dyDescent="0.35">
      <c r="A32" s="14"/>
      <c r="B32" s="36" t="s">
        <v>177</v>
      </c>
      <c r="C32" s="90"/>
      <c r="H32" s="91"/>
      <c r="I32" s="23">
        <v>1.9896164361249656E-2</v>
      </c>
      <c r="J32" s="23">
        <v>8.6012167228399314E-2</v>
      </c>
      <c r="K32" s="23">
        <v>0.1626808589086205</v>
      </c>
      <c r="L32" s="23">
        <v>0.17638920222385396</v>
      </c>
      <c r="M32" s="23">
        <v>0.20973385439511283</v>
      </c>
      <c r="N32" s="23">
        <v>0.30707332875976628</v>
      </c>
      <c r="O32" s="23">
        <v>0.38069603508522037</v>
      </c>
      <c r="P32" s="23">
        <v>0.46162979564969803</v>
      </c>
      <c r="Q32" s="65"/>
    </row>
    <row r="33" spans="1:25" ht="14.5" customHeight="1" x14ac:dyDescent="0.35">
      <c r="A33" s="14"/>
      <c r="C33" s="90"/>
      <c r="H33" s="91"/>
      <c r="I33" s="91"/>
      <c r="J33" s="91"/>
      <c r="K33" s="91"/>
      <c r="L33" s="91"/>
      <c r="M33" s="91"/>
      <c r="N33" s="91"/>
      <c r="O33" s="91"/>
      <c r="P33" s="91"/>
      <c r="U33" s="86"/>
    </row>
    <row r="34" spans="1:25" ht="14.5" customHeight="1" x14ac:dyDescent="0.35">
      <c r="A34" s="14"/>
      <c r="B34" s="95" t="s">
        <v>178</v>
      </c>
      <c r="C34" s="90"/>
      <c r="H34" s="91"/>
      <c r="I34" s="91"/>
      <c r="J34" s="91"/>
      <c r="K34" s="91"/>
      <c r="L34" s="91"/>
      <c r="M34" s="91"/>
      <c r="N34" s="91"/>
      <c r="O34" s="91"/>
      <c r="P34" s="91"/>
      <c r="U34" s="86"/>
    </row>
    <row r="35" spans="1:25" ht="14.5" customHeight="1" x14ac:dyDescent="0.35">
      <c r="A35" s="14"/>
      <c r="B35" t="s">
        <v>173</v>
      </c>
      <c r="C35" s="90"/>
      <c r="H35" s="91"/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</row>
    <row r="36" spans="1:25" ht="14.5" customHeight="1" x14ac:dyDescent="0.35">
      <c r="A36" s="14"/>
      <c r="B36" t="s">
        <v>3</v>
      </c>
      <c r="C36" s="90"/>
      <c r="H36" s="91"/>
      <c r="I36" s="27">
        <v>0</v>
      </c>
      <c r="J36" s="27">
        <v>-35000</v>
      </c>
      <c r="K36" s="27">
        <v>-70000</v>
      </c>
      <c r="L36" s="27">
        <v>-70000</v>
      </c>
      <c r="M36" s="27">
        <v>-105000</v>
      </c>
      <c r="N36" s="27">
        <v>-420000</v>
      </c>
      <c r="O36" s="27">
        <v>0</v>
      </c>
      <c r="P36" s="27">
        <v>0</v>
      </c>
    </row>
    <row r="37" spans="1:25" ht="14.5" customHeight="1" x14ac:dyDescent="0.35">
      <c r="A37" s="14"/>
      <c r="B37" t="s">
        <v>4</v>
      </c>
      <c r="C37" s="90"/>
      <c r="H37" s="91"/>
      <c r="I37" s="27">
        <v>0</v>
      </c>
      <c r="J37" s="27">
        <v>-8000</v>
      </c>
      <c r="K37" s="27">
        <v>-8000</v>
      </c>
      <c r="L37" s="27">
        <v>-8000</v>
      </c>
      <c r="M37" s="27">
        <v>-8000</v>
      </c>
      <c r="N37" s="27">
        <v>-768000</v>
      </c>
      <c r="O37" s="27">
        <v>0</v>
      </c>
      <c r="P37" s="27">
        <v>0</v>
      </c>
    </row>
    <row r="38" spans="1:25" ht="14.5" customHeight="1" x14ac:dyDescent="0.35">
      <c r="A38" s="14"/>
      <c r="B38" t="s">
        <v>136</v>
      </c>
      <c r="C38" s="90"/>
      <c r="H38" s="91"/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700000</v>
      </c>
      <c r="O38" s="27">
        <v>-7000</v>
      </c>
      <c r="P38" s="27">
        <v>-7000</v>
      </c>
    </row>
    <row r="39" spans="1:25" ht="14.5" customHeight="1" x14ac:dyDescent="0.35">
      <c r="A39" s="14"/>
      <c r="B39" t="s">
        <v>31</v>
      </c>
      <c r="C39" s="90"/>
      <c r="H39" s="91"/>
      <c r="I39" s="123">
        <v>0</v>
      </c>
      <c r="J39" s="123">
        <v>0</v>
      </c>
      <c r="K39" s="123">
        <v>0</v>
      </c>
      <c r="L39" s="123">
        <v>0</v>
      </c>
      <c r="M39" s="123">
        <v>0</v>
      </c>
      <c r="N39" s="123">
        <v>0</v>
      </c>
      <c r="O39" s="123">
        <v>0</v>
      </c>
      <c r="P39" s="123">
        <v>0</v>
      </c>
    </row>
    <row r="40" spans="1:25" ht="14.5" customHeight="1" x14ac:dyDescent="0.35">
      <c r="A40" s="14"/>
      <c r="B40" s="41" t="s">
        <v>113</v>
      </c>
      <c r="C40" s="90"/>
      <c r="H40" s="91"/>
      <c r="I40" s="93">
        <v>0</v>
      </c>
      <c r="J40" s="93">
        <v>-43000</v>
      </c>
      <c r="K40" s="93">
        <v>-78000</v>
      </c>
      <c r="L40" s="93">
        <v>-78000</v>
      </c>
      <c r="M40" s="93">
        <v>-113000</v>
      </c>
      <c r="N40" s="93">
        <v>-488000</v>
      </c>
      <c r="O40" s="93">
        <v>-7000</v>
      </c>
      <c r="P40" s="93">
        <v>-7000</v>
      </c>
    </row>
    <row r="41" spans="1:25" ht="14.5" customHeight="1" x14ac:dyDescent="0.35">
      <c r="A41" s="14"/>
      <c r="C41" s="90"/>
      <c r="H41" s="91"/>
      <c r="I41" s="91"/>
      <c r="J41" s="91"/>
      <c r="K41" s="91"/>
      <c r="L41" s="91"/>
      <c r="M41" s="91"/>
      <c r="N41" s="91"/>
      <c r="O41" s="91"/>
      <c r="P41" s="91"/>
      <c r="U41" s="86"/>
    </row>
    <row r="42" spans="1:25" ht="14.5" customHeight="1" x14ac:dyDescent="0.35">
      <c r="A42" s="14"/>
      <c r="B42" s="36" t="s">
        <v>114</v>
      </c>
      <c r="C42" s="90"/>
      <c r="H42" s="91"/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93">
        <v>0</v>
      </c>
      <c r="O42" s="93">
        <v>0</v>
      </c>
      <c r="P42" s="93"/>
    </row>
    <row r="43" spans="1:25" ht="14.5" customHeight="1" x14ac:dyDescent="0.35">
      <c r="A43" s="14"/>
      <c r="B43" s="41" t="s">
        <v>115</v>
      </c>
      <c r="C43" s="90"/>
      <c r="H43" s="91"/>
      <c r="I43" s="122">
        <v>0</v>
      </c>
      <c r="J43" s="122">
        <v>-43000</v>
      </c>
      <c r="K43" s="122">
        <v>-78000</v>
      </c>
      <c r="L43" s="122">
        <v>-78000</v>
      </c>
      <c r="M43" s="122">
        <v>-113000</v>
      </c>
      <c r="N43" s="122">
        <v>-488000</v>
      </c>
      <c r="O43" s="122">
        <v>-7000</v>
      </c>
      <c r="P43" s="122">
        <v>-7000</v>
      </c>
    </row>
    <row r="44" spans="1:25" ht="14.5" customHeight="1" x14ac:dyDescent="0.35">
      <c r="A44" s="14"/>
      <c r="B44" s="36"/>
      <c r="C44" s="90"/>
      <c r="H44" s="91"/>
      <c r="I44" s="91"/>
      <c r="J44" s="91"/>
      <c r="K44" s="91"/>
      <c r="L44" s="91"/>
      <c r="M44" s="91"/>
      <c r="N44" s="91"/>
      <c r="O44" s="91"/>
      <c r="P44" s="91"/>
      <c r="U44" s="86"/>
      <c r="V44" s="86"/>
      <c r="W44" s="86"/>
      <c r="X44" s="86"/>
      <c r="Y44" s="86"/>
    </row>
    <row r="45" spans="1:25" ht="14.5" customHeight="1" thickBot="1" x14ac:dyDescent="0.4">
      <c r="A45" s="14"/>
      <c r="B45" t="s">
        <v>179</v>
      </c>
      <c r="C45" s="90"/>
      <c r="H45" s="91"/>
      <c r="I45" s="124">
        <v>45661.697209067963</v>
      </c>
      <c r="J45" s="124">
        <v>108736.22658010846</v>
      </c>
      <c r="K45" s="124">
        <v>97954.647406107571</v>
      </c>
      <c r="L45" s="124">
        <v>-46539.352091539156</v>
      </c>
      <c r="M45" s="124">
        <v>-36474.023266960838</v>
      </c>
      <c r="N45" s="124">
        <v>-264605.90633312031</v>
      </c>
      <c r="O45" s="124">
        <v>161964.1110169171</v>
      </c>
      <c r="P45" s="124">
        <v>178742.98049547605</v>
      </c>
    </row>
    <row r="46" spans="1:25" ht="14.5" customHeight="1" thickTop="1" x14ac:dyDescent="0.35">
      <c r="A46" s="14"/>
      <c r="B46" t="s">
        <v>180</v>
      </c>
      <c r="C46" s="92"/>
      <c r="H46" s="91"/>
      <c r="I46" s="93">
        <v>564994.79999999993</v>
      </c>
      <c r="J46" s="93">
        <v>610656.49720906792</v>
      </c>
      <c r="K46" s="93">
        <v>719392.72378917644</v>
      </c>
      <c r="L46" s="93">
        <v>817347.37119528395</v>
      </c>
      <c r="M46" s="93">
        <v>770808.01910374477</v>
      </c>
      <c r="N46" s="93">
        <v>734333.9958367839</v>
      </c>
      <c r="O46" s="93">
        <v>469728.08950366359</v>
      </c>
      <c r="P46" s="93">
        <v>631692.20052058063</v>
      </c>
      <c r="U46" s="86"/>
    </row>
    <row r="47" spans="1:25" ht="14.5" customHeight="1" x14ac:dyDescent="0.35">
      <c r="A47" s="14"/>
      <c r="B47" t="s">
        <v>181</v>
      </c>
      <c r="I47" s="93">
        <v>610656.49720906792</v>
      </c>
      <c r="J47" s="93">
        <v>719392.72378917644</v>
      </c>
      <c r="K47" s="93">
        <v>817347.37119528395</v>
      </c>
      <c r="L47" s="93">
        <v>770808.01910374477</v>
      </c>
      <c r="M47" s="93">
        <v>734333.9958367839</v>
      </c>
      <c r="N47" s="93">
        <v>469728.08950366359</v>
      </c>
      <c r="O47" s="93">
        <v>631692.20052058063</v>
      </c>
      <c r="P47" s="93">
        <v>810435.18101605668</v>
      </c>
    </row>
    <row r="48" spans="1:25" ht="14.5" customHeight="1" x14ac:dyDescent="0.35">
      <c r="A48" s="14"/>
    </row>
    <row r="49" spans="1:21" ht="14.5" customHeight="1" x14ac:dyDescent="0.35">
      <c r="A49" s="14"/>
      <c r="P49" s="119" t="s">
        <v>197</v>
      </c>
    </row>
    <row r="50" spans="1:21" x14ac:dyDescent="0.35">
      <c r="A50" s="14"/>
    </row>
    <row r="51" spans="1:21" x14ac:dyDescent="0.35">
      <c r="A51" s="14"/>
    </row>
    <row r="52" spans="1:21" x14ac:dyDescent="0.35">
      <c r="A52" s="14"/>
    </row>
    <row r="53" spans="1:21" x14ac:dyDescent="0.35">
      <c r="A53" s="14"/>
    </row>
    <row r="54" spans="1:21" x14ac:dyDescent="0.35">
      <c r="A54" s="14"/>
    </row>
    <row r="55" spans="1:21" x14ac:dyDescent="0.35">
      <c r="A55" s="14"/>
    </row>
    <row r="56" spans="1:21" x14ac:dyDescent="0.35">
      <c r="A56" s="14"/>
    </row>
    <row r="57" spans="1:21" x14ac:dyDescent="0.35">
      <c r="A57" s="14"/>
    </row>
    <row r="58" spans="1:21" x14ac:dyDescent="0.35">
      <c r="A58" s="14"/>
    </row>
    <row r="59" spans="1:21" x14ac:dyDescent="0.35">
      <c r="A59" s="14"/>
    </row>
    <row r="60" spans="1:21" x14ac:dyDescent="0.35">
      <c r="A60" s="14"/>
    </row>
    <row r="61" spans="1:21" x14ac:dyDescent="0.35">
      <c r="A61" s="14"/>
    </row>
    <row r="62" spans="1:21" ht="21.75" customHeight="1" x14ac:dyDescent="0.35">
      <c r="A62" s="14"/>
      <c r="B62" s="36"/>
      <c r="C62" s="89"/>
      <c r="H62" s="4"/>
      <c r="I62" s="4"/>
      <c r="J62" s="4"/>
      <c r="K62" s="4"/>
      <c r="L62" s="4"/>
      <c r="M62" s="4"/>
      <c r="U62" s="4"/>
    </row>
    <row r="63" spans="1:21" ht="21.75" customHeight="1" x14ac:dyDescent="0.35">
      <c r="A63" s="14"/>
    </row>
    <row r="64" spans="1:21" ht="21.75" customHeight="1" x14ac:dyDescent="0.35">
      <c r="A64" s="14"/>
    </row>
    <row r="65" spans="1:1" ht="21.75" customHeight="1" x14ac:dyDescent="0.35">
      <c r="A65" s="14"/>
    </row>
    <row r="66" spans="1:1" ht="21.75" customHeight="1" x14ac:dyDescent="0.35">
      <c r="A66" s="14"/>
    </row>
    <row r="67" spans="1:1" ht="21.75" customHeight="1" x14ac:dyDescent="0.35">
      <c r="A67" s="14"/>
    </row>
    <row r="68" spans="1:1" ht="21.75" customHeight="1" x14ac:dyDescent="0.35">
      <c r="A68" s="14"/>
    </row>
    <row r="69" spans="1:1" ht="21.75" customHeight="1" x14ac:dyDescent="0.35">
      <c r="A69" s="14"/>
    </row>
    <row r="70" spans="1:1" ht="21.75" customHeight="1" x14ac:dyDescent="0.35">
      <c r="A70" s="14"/>
    </row>
    <row r="71" spans="1:1" ht="21.75" customHeight="1" x14ac:dyDescent="0.35">
      <c r="A71" s="14"/>
    </row>
    <row r="72" spans="1:1" ht="21.75" customHeight="1" x14ac:dyDescent="0.35">
      <c r="A72" s="14"/>
    </row>
    <row r="73" spans="1:1" ht="21.75" customHeight="1" x14ac:dyDescent="0.35">
      <c r="A73" s="14"/>
    </row>
    <row r="74" spans="1:1" ht="21.75" customHeight="1" x14ac:dyDescent="0.35">
      <c r="A74" s="14"/>
    </row>
    <row r="75" spans="1:1" ht="21.75" customHeight="1" x14ac:dyDescent="0.35">
      <c r="A75" s="14"/>
    </row>
    <row r="76" spans="1:1" ht="21.75" customHeight="1" x14ac:dyDescent="0.35">
      <c r="A76" s="14"/>
    </row>
    <row r="77" spans="1:1" ht="21.75" customHeight="1" x14ac:dyDescent="0.35">
      <c r="A77" s="14"/>
    </row>
    <row r="78" spans="1:1" ht="21.75" customHeight="1" x14ac:dyDescent="0.35">
      <c r="A78" s="14"/>
    </row>
    <row r="79" spans="1:1" ht="21.75" customHeight="1" x14ac:dyDescent="0.35">
      <c r="A79" s="14"/>
    </row>
    <row r="80" spans="1:1" ht="21.75" customHeight="1" x14ac:dyDescent="0.35">
      <c r="A80" s="14"/>
    </row>
    <row r="81" spans="1:1" ht="21.75" customHeight="1" x14ac:dyDescent="0.35">
      <c r="A81" s="14"/>
    </row>
    <row r="82" spans="1:1" ht="21.75" customHeight="1" x14ac:dyDescent="0.35">
      <c r="A82" s="14"/>
    </row>
    <row r="83" spans="1:1" ht="21.75" customHeight="1" x14ac:dyDescent="0.35">
      <c r="A83" s="14"/>
    </row>
    <row r="84" spans="1:1" ht="21.75" customHeight="1" x14ac:dyDescent="0.35">
      <c r="A84" s="14"/>
    </row>
    <row r="85" spans="1:1" ht="21.75" customHeight="1" x14ac:dyDescent="0.35">
      <c r="A85" s="14"/>
    </row>
    <row r="86" spans="1:1" ht="21.75" customHeight="1" x14ac:dyDescent="0.35">
      <c r="A86" s="14"/>
    </row>
    <row r="87" spans="1:1" ht="21.75" customHeight="1" x14ac:dyDescent="0.35">
      <c r="A87" s="14"/>
    </row>
    <row r="88" spans="1:1" ht="21.75" customHeight="1" x14ac:dyDescent="0.35">
      <c r="A88" s="14"/>
    </row>
    <row r="89" spans="1:1" ht="21.75" customHeight="1" x14ac:dyDescent="0.35">
      <c r="A89"/>
    </row>
    <row r="90" spans="1:1" ht="21.75" customHeight="1" x14ac:dyDescent="0.35">
      <c r="A90"/>
    </row>
    <row r="91" spans="1:1" ht="21.75" customHeight="1" x14ac:dyDescent="0.35">
      <c r="A91"/>
    </row>
    <row r="92" spans="1:1" ht="21.75" customHeight="1" x14ac:dyDescent="0.35">
      <c r="A92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spans="1:1" ht="21.75" customHeight="1" x14ac:dyDescent="0.35">
      <c r="A97"/>
    </row>
    <row r="98" spans="1:1" ht="21.75" customHeight="1" x14ac:dyDescent="0.35">
      <c r="A98"/>
    </row>
    <row r="99" spans="1:1" ht="21.75" customHeight="1" x14ac:dyDescent="0.35">
      <c r="A99"/>
    </row>
    <row r="100" spans="1:1" ht="21.75" customHeight="1" x14ac:dyDescent="0.35">
      <c r="A100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  <row r="112" spans="1:1" ht="21.75" customHeight="1" x14ac:dyDescent="0.35">
      <c r="A112"/>
    </row>
    <row r="113" spans="1:1" ht="21.75" customHeight="1" x14ac:dyDescent="0.35">
      <c r="A113"/>
    </row>
    <row r="114" spans="1:1" ht="21.75" customHeight="1" x14ac:dyDescent="0.35">
      <c r="A114"/>
    </row>
    <row r="115" spans="1:1" ht="21.75" customHeight="1" x14ac:dyDescent="0.35">
      <c r="A115"/>
    </row>
    <row r="116" spans="1:1" ht="21.75" customHeight="1" x14ac:dyDescent="0.35">
      <c r="A116"/>
    </row>
    <row r="117" spans="1:1" ht="21.75" customHeight="1" x14ac:dyDescent="0.35">
      <c r="A117"/>
    </row>
    <row r="118" spans="1:1" ht="21.75" customHeight="1" x14ac:dyDescent="0.35">
      <c r="A118"/>
    </row>
    <row r="119" spans="1:1" ht="21.75" customHeight="1" x14ac:dyDescent="0.35">
      <c r="A119"/>
    </row>
    <row r="120" spans="1:1" ht="21.75" customHeight="1" x14ac:dyDescent="0.35">
      <c r="A120"/>
    </row>
    <row r="121" spans="1:1" ht="21.75" customHeight="1" x14ac:dyDescent="0.35">
      <c r="A121"/>
    </row>
    <row r="122" spans="1:1" ht="21.75" customHeight="1" x14ac:dyDescent="0.35">
      <c r="A122"/>
    </row>
    <row r="123" spans="1:1" ht="21.75" customHeight="1" x14ac:dyDescent="0.35">
      <c r="A123"/>
    </row>
    <row r="124" spans="1:1" ht="21.75" customHeight="1" x14ac:dyDescent="0.35">
      <c r="A124"/>
    </row>
    <row r="125" spans="1:1" ht="21.75" customHeight="1" x14ac:dyDescent="0.35">
      <c r="A125"/>
    </row>
    <row r="126" spans="1:1" ht="21.75" customHeight="1" x14ac:dyDescent="0.35">
      <c r="A126"/>
    </row>
    <row r="127" spans="1:1" ht="21.75" customHeight="1" x14ac:dyDescent="0.35">
      <c r="A127"/>
    </row>
    <row r="128" spans="1:1" ht="21.75" customHeight="1" x14ac:dyDescent="0.35">
      <c r="A128"/>
    </row>
    <row r="129" spans="1:1" ht="21.75" customHeight="1" x14ac:dyDescent="0.35">
      <c r="A129"/>
    </row>
    <row r="130" spans="1:1" ht="21.75" customHeight="1" x14ac:dyDescent="0.35">
      <c r="A130"/>
    </row>
    <row r="131" spans="1:1" ht="21.75" customHeight="1" x14ac:dyDescent="0.35">
      <c r="A131"/>
    </row>
    <row r="132" spans="1:1" ht="21.75" customHeight="1" x14ac:dyDescent="0.35">
      <c r="A132"/>
    </row>
    <row r="133" spans="1:1" ht="21.75" customHeight="1" x14ac:dyDescent="0.35">
      <c r="A133"/>
    </row>
    <row r="134" spans="1:1" ht="21.75" customHeight="1" x14ac:dyDescent="0.35">
      <c r="A134"/>
    </row>
    <row r="135" spans="1:1" ht="21.75" customHeight="1" x14ac:dyDescent="0.35">
      <c r="A135"/>
    </row>
    <row r="136" spans="1:1" ht="21.75" customHeight="1" x14ac:dyDescent="0.35">
      <c r="A136"/>
    </row>
    <row r="137" spans="1:1" ht="21.75" customHeight="1" x14ac:dyDescent="0.35">
      <c r="A137"/>
    </row>
    <row r="138" spans="1:1" ht="21.75" customHeight="1" x14ac:dyDescent="0.35">
      <c r="A138"/>
    </row>
    <row r="139" spans="1:1" ht="21.75" customHeight="1" x14ac:dyDescent="0.35">
      <c r="A139"/>
    </row>
    <row r="140" spans="1:1" ht="21.75" customHeight="1" x14ac:dyDescent="0.35">
      <c r="A140"/>
    </row>
    <row r="141" spans="1:1" ht="21.75" customHeight="1" x14ac:dyDescent="0.35">
      <c r="A141"/>
    </row>
    <row r="142" spans="1:1" ht="21.75" customHeight="1" x14ac:dyDescent="0.35">
      <c r="A142"/>
    </row>
    <row r="143" spans="1:1" ht="21.75" customHeight="1" x14ac:dyDescent="0.35">
      <c r="A143"/>
    </row>
    <row r="144" spans="1:1" ht="21.75" customHeight="1" x14ac:dyDescent="0.35">
      <c r="A144"/>
    </row>
    <row r="145" spans="1:1" ht="21.75" customHeight="1" x14ac:dyDescent="0.35">
      <c r="A145"/>
    </row>
    <row r="146" spans="1:1" ht="21.75" customHeight="1" x14ac:dyDescent="0.35">
      <c r="A146"/>
    </row>
    <row r="147" spans="1:1" ht="21.75" customHeight="1" x14ac:dyDescent="0.35">
      <c r="A147"/>
    </row>
    <row r="148" spans="1:1" ht="21.75" customHeight="1" x14ac:dyDescent="0.35">
      <c r="A148"/>
    </row>
    <row r="149" spans="1:1" ht="21.75" customHeight="1" x14ac:dyDescent="0.35">
      <c r="A149"/>
    </row>
    <row r="150" spans="1:1" ht="21.75" customHeight="1" x14ac:dyDescent="0.35">
      <c r="A150"/>
    </row>
    <row r="151" spans="1:1" ht="21.75" customHeight="1" x14ac:dyDescent="0.35">
      <c r="A151"/>
    </row>
    <row r="152" spans="1:1" ht="21.75" customHeight="1" x14ac:dyDescent="0.35">
      <c r="A152"/>
    </row>
    <row r="153" spans="1:1" ht="21.75" customHeight="1" x14ac:dyDescent="0.35">
      <c r="A153"/>
    </row>
    <row r="154" spans="1:1" ht="21.75" customHeight="1" x14ac:dyDescent="0.35">
      <c r="A154"/>
    </row>
    <row r="155" spans="1:1" ht="21.75" customHeight="1" x14ac:dyDescent="0.35">
      <c r="A155"/>
    </row>
    <row r="156" spans="1:1" ht="21.75" customHeight="1" x14ac:dyDescent="0.35">
      <c r="A156"/>
    </row>
    <row r="157" spans="1:1" ht="21.75" customHeight="1" x14ac:dyDescent="0.35">
      <c r="A157"/>
    </row>
    <row r="158" spans="1:1" ht="21.75" customHeight="1" x14ac:dyDescent="0.35">
      <c r="A158"/>
    </row>
    <row r="159" spans="1:1" ht="21.75" customHeight="1" x14ac:dyDescent="0.35">
      <c r="A159"/>
    </row>
    <row r="160" spans="1:1" ht="21.75" customHeight="1" x14ac:dyDescent="0.35">
      <c r="A160"/>
    </row>
    <row r="161" spans="1:1" ht="21.75" customHeight="1" x14ac:dyDescent="0.35">
      <c r="A161"/>
    </row>
    <row r="162" spans="1:1" ht="21.75" customHeight="1" x14ac:dyDescent="0.35">
      <c r="A162"/>
    </row>
    <row r="163" spans="1:1" ht="21.75" customHeight="1" x14ac:dyDescent="0.35">
      <c r="A163"/>
    </row>
    <row r="164" spans="1:1" ht="21.75" customHeight="1" x14ac:dyDescent="0.35">
      <c r="A164"/>
    </row>
    <row r="165" spans="1:1" ht="21.75" customHeight="1" x14ac:dyDescent="0.35">
      <c r="A165"/>
    </row>
    <row r="166" spans="1:1" ht="21.75" customHeight="1" x14ac:dyDescent="0.35">
      <c r="A166"/>
    </row>
    <row r="167" spans="1:1" ht="21.75" customHeight="1" x14ac:dyDescent="0.35">
      <c r="A167"/>
    </row>
    <row r="168" spans="1:1" ht="21.75" customHeight="1" x14ac:dyDescent="0.35">
      <c r="A168"/>
    </row>
    <row r="169" spans="1:1" ht="21.75" customHeight="1" x14ac:dyDescent="0.35">
      <c r="A169"/>
    </row>
    <row r="170" spans="1:1" ht="21.75" customHeight="1" x14ac:dyDescent="0.35">
      <c r="A170"/>
    </row>
    <row r="171" spans="1:1" ht="21.75" customHeight="1" x14ac:dyDescent="0.35">
      <c r="A171"/>
    </row>
    <row r="172" spans="1:1" ht="21.75" customHeight="1" x14ac:dyDescent="0.35">
      <c r="A172"/>
    </row>
    <row r="173" spans="1:1" ht="21.75" customHeight="1" x14ac:dyDescent="0.35">
      <c r="A173"/>
    </row>
    <row r="174" spans="1:1" ht="21.75" customHeight="1" x14ac:dyDescent="0.35">
      <c r="A174"/>
    </row>
    <row r="175" spans="1:1" ht="21.75" customHeight="1" x14ac:dyDescent="0.35">
      <c r="A175"/>
    </row>
    <row r="176" spans="1:1" ht="21.75" customHeight="1" x14ac:dyDescent="0.35">
      <c r="A176"/>
    </row>
    <row r="177" spans="1:1" ht="21.75" customHeight="1" x14ac:dyDescent="0.35">
      <c r="A177"/>
    </row>
    <row r="178" spans="1:1" ht="21.75" customHeight="1" x14ac:dyDescent="0.35">
      <c r="A178"/>
    </row>
    <row r="179" spans="1:1" ht="21.75" customHeight="1" x14ac:dyDescent="0.35">
      <c r="A179"/>
    </row>
    <row r="180" spans="1:1" ht="21.75" customHeight="1" x14ac:dyDescent="0.35">
      <c r="A180"/>
    </row>
    <row r="181" spans="1:1" ht="21.75" customHeight="1" x14ac:dyDescent="0.35">
      <c r="A181"/>
    </row>
    <row r="182" spans="1:1" ht="21.75" customHeight="1" x14ac:dyDescent="0.35">
      <c r="A182"/>
    </row>
    <row r="183" spans="1:1" ht="21.75" customHeight="1" x14ac:dyDescent="0.35">
      <c r="A183"/>
    </row>
    <row r="184" spans="1:1" ht="21.75" customHeight="1" x14ac:dyDescent="0.35">
      <c r="A184"/>
    </row>
    <row r="185" spans="1:1" ht="21.75" customHeight="1" x14ac:dyDescent="0.35">
      <c r="A185"/>
    </row>
    <row r="186" spans="1:1" ht="21.75" customHeight="1" x14ac:dyDescent="0.35">
      <c r="A186"/>
    </row>
    <row r="187" spans="1:1" ht="21.75" customHeight="1" x14ac:dyDescent="0.35">
      <c r="A187"/>
    </row>
    <row r="188" spans="1:1" ht="21.75" customHeight="1" x14ac:dyDescent="0.35">
      <c r="A188"/>
    </row>
    <row r="189" spans="1:1" ht="21.75" customHeight="1" x14ac:dyDescent="0.35">
      <c r="A189"/>
    </row>
    <row r="190" spans="1:1" ht="21.75" customHeight="1" x14ac:dyDescent="0.35">
      <c r="A190"/>
    </row>
    <row r="191" spans="1:1" ht="21.75" customHeight="1" x14ac:dyDescent="0.35">
      <c r="A191"/>
    </row>
    <row r="192" spans="1:1" ht="21.75" customHeight="1" x14ac:dyDescent="0.35">
      <c r="A192"/>
    </row>
    <row r="193" spans="1:1" ht="21.75" customHeight="1" x14ac:dyDescent="0.35">
      <c r="A193"/>
    </row>
    <row r="194" spans="1:1" ht="21.75" customHeight="1" x14ac:dyDescent="0.35">
      <c r="A194"/>
    </row>
    <row r="195" spans="1:1" ht="21.75" customHeight="1" x14ac:dyDescent="0.35">
      <c r="A195"/>
    </row>
    <row r="196" spans="1:1" ht="21.75" customHeight="1" x14ac:dyDescent="0.35">
      <c r="A196"/>
    </row>
    <row r="197" spans="1:1" ht="21.75" customHeight="1" x14ac:dyDescent="0.35">
      <c r="A197"/>
    </row>
    <row r="198" spans="1:1" ht="21.75" customHeight="1" x14ac:dyDescent="0.35">
      <c r="A198"/>
    </row>
    <row r="199" spans="1:1" ht="21.75" customHeight="1" x14ac:dyDescent="0.35">
      <c r="A199"/>
    </row>
    <row r="200" spans="1:1" ht="21.75" customHeight="1" x14ac:dyDescent="0.35">
      <c r="A200"/>
    </row>
    <row r="201" spans="1:1" ht="21.75" customHeight="1" x14ac:dyDescent="0.35">
      <c r="A201"/>
    </row>
    <row r="202" spans="1:1" ht="21.75" customHeight="1" x14ac:dyDescent="0.35">
      <c r="A202"/>
    </row>
    <row r="203" spans="1:1" ht="21.75" customHeight="1" x14ac:dyDescent="0.35">
      <c r="A203"/>
    </row>
    <row r="204" spans="1:1" ht="21.75" customHeight="1" x14ac:dyDescent="0.35">
      <c r="A204"/>
    </row>
    <row r="205" spans="1:1" ht="21.75" customHeight="1" x14ac:dyDescent="0.35">
      <c r="A205"/>
    </row>
    <row r="206" spans="1:1" ht="21.75" customHeight="1" x14ac:dyDescent="0.35">
      <c r="A206"/>
    </row>
    <row r="207" spans="1:1" ht="21.75" customHeight="1" x14ac:dyDescent="0.35">
      <c r="A207"/>
    </row>
    <row r="208" spans="1:1" ht="21.75" customHeight="1" x14ac:dyDescent="0.35">
      <c r="A208"/>
    </row>
    <row r="209" spans="1:1" ht="21.75" customHeight="1" x14ac:dyDescent="0.35">
      <c r="A209"/>
    </row>
    <row r="210" spans="1:1" ht="21.75" customHeight="1" x14ac:dyDescent="0.35">
      <c r="A210"/>
    </row>
    <row r="211" spans="1:1" ht="21.75" customHeight="1" x14ac:dyDescent="0.35">
      <c r="A211"/>
    </row>
    <row r="212" spans="1:1" ht="21.75" customHeight="1" x14ac:dyDescent="0.35">
      <c r="A212"/>
    </row>
    <row r="213" spans="1:1" ht="21.75" customHeight="1" x14ac:dyDescent="0.35">
      <c r="A213"/>
    </row>
    <row r="214" spans="1:1" ht="21.75" customHeight="1" x14ac:dyDescent="0.35">
      <c r="A214"/>
    </row>
    <row r="215" spans="1:1" ht="21.75" customHeight="1" x14ac:dyDescent="0.35">
      <c r="A215"/>
    </row>
    <row r="216" spans="1:1" ht="21.75" customHeight="1" x14ac:dyDescent="0.35">
      <c r="A216"/>
    </row>
    <row r="217" spans="1:1" ht="21.75" customHeight="1" x14ac:dyDescent="0.35">
      <c r="A217"/>
    </row>
    <row r="218" spans="1:1" ht="21.75" customHeight="1" x14ac:dyDescent="0.35">
      <c r="A218"/>
    </row>
    <row r="219" spans="1:1" ht="21.75" customHeight="1" x14ac:dyDescent="0.35">
      <c r="A219"/>
    </row>
    <row r="220" spans="1:1" ht="21.75" customHeight="1" x14ac:dyDescent="0.35">
      <c r="A220"/>
    </row>
    <row r="221" spans="1:1" ht="21.75" customHeight="1" x14ac:dyDescent="0.35">
      <c r="A221"/>
    </row>
    <row r="222" spans="1:1" ht="21.75" customHeight="1" x14ac:dyDescent="0.35">
      <c r="A222"/>
    </row>
    <row r="223" spans="1:1" ht="21.75" customHeight="1" x14ac:dyDescent="0.35">
      <c r="A223"/>
    </row>
    <row r="224" spans="1:1" ht="21.75" customHeight="1" x14ac:dyDescent="0.35">
      <c r="A224"/>
    </row>
    <row r="225" spans="1:1" ht="21.75" customHeight="1" x14ac:dyDescent="0.35">
      <c r="A225"/>
    </row>
    <row r="226" spans="1:1" ht="21.75" customHeight="1" x14ac:dyDescent="0.35">
      <c r="A226"/>
    </row>
    <row r="227" spans="1:1" ht="21.75" customHeight="1" x14ac:dyDescent="0.35">
      <c r="A227"/>
    </row>
    <row r="228" spans="1:1" ht="21.75" customHeight="1" x14ac:dyDescent="0.35">
      <c r="A228"/>
    </row>
    <row r="229" spans="1:1" ht="21.75" customHeight="1" x14ac:dyDescent="0.35">
      <c r="A229"/>
    </row>
    <row r="230" spans="1:1" ht="21.75" customHeight="1" x14ac:dyDescent="0.35">
      <c r="A230"/>
    </row>
    <row r="231" spans="1:1" ht="21.75" customHeight="1" x14ac:dyDescent="0.35">
      <c r="A231"/>
    </row>
    <row r="232" spans="1:1" ht="21.75" customHeight="1" x14ac:dyDescent="0.35">
      <c r="A232"/>
    </row>
    <row r="233" spans="1:1" ht="21.75" customHeight="1" x14ac:dyDescent="0.35">
      <c r="A233"/>
    </row>
    <row r="234" spans="1:1" ht="21.75" customHeight="1" x14ac:dyDescent="0.35">
      <c r="A234"/>
    </row>
    <row r="235" spans="1:1" ht="21.75" customHeight="1" x14ac:dyDescent="0.35">
      <c r="A235"/>
    </row>
    <row r="236" spans="1:1" ht="21.75" customHeight="1" x14ac:dyDescent="0.35">
      <c r="A236"/>
    </row>
    <row r="237" spans="1:1" ht="21.75" customHeight="1" x14ac:dyDescent="0.35">
      <c r="A237"/>
    </row>
    <row r="238" spans="1:1" ht="21.75" customHeight="1" x14ac:dyDescent="0.35">
      <c r="A238"/>
    </row>
    <row r="239" spans="1:1" ht="21.75" customHeight="1" x14ac:dyDescent="0.35">
      <c r="A239"/>
    </row>
    <row r="240" spans="1:1" ht="21.75" customHeight="1" x14ac:dyDescent="0.35">
      <c r="A240"/>
    </row>
    <row r="241" spans="1:1" ht="21.75" customHeight="1" x14ac:dyDescent="0.35">
      <c r="A241"/>
    </row>
    <row r="242" spans="1:1" ht="21.75" customHeight="1" x14ac:dyDescent="0.35">
      <c r="A242"/>
    </row>
    <row r="243" spans="1:1" ht="21.75" customHeight="1" x14ac:dyDescent="0.35">
      <c r="A243"/>
    </row>
    <row r="244" spans="1:1" ht="21.75" customHeight="1" x14ac:dyDescent="0.35">
      <c r="A244"/>
    </row>
    <row r="245" spans="1:1" ht="21.75" customHeight="1" x14ac:dyDescent="0.35">
      <c r="A245"/>
    </row>
    <row r="246" spans="1:1" ht="21.75" customHeight="1" x14ac:dyDescent="0.35">
      <c r="A246"/>
    </row>
    <row r="247" spans="1:1" ht="21.75" customHeight="1" x14ac:dyDescent="0.35">
      <c r="A247"/>
    </row>
    <row r="248" spans="1:1" ht="21.75" customHeight="1" x14ac:dyDescent="0.35">
      <c r="A248"/>
    </row>
    <row r="249" spans="1:1" ht="21.75" customHeight="1" x14ac:dyDescent="0.35">
      <c r="A249"/>
    </row>
    <row r="250" spans="1:1" ht="21.75" customHeight="1" x14ac:dyDescent="0.35">
      <c r="A250"/>
    </row>
    <row r="251" spans="1:1" ht="21.75" customHeight="1" x14ac:dyDescent="0.35">
      <c r="A251"/>
    </row>
    <row r="252" spans="1:1" ht="21.75" customHeight="1" x14ac:dyDescent="0.35">
      <c r="A252"/>
    </row>
    <row r="253" spans="1:1" ht="21.75" customHeight="1" x14ac:dyDescent="0.35">
      <c r="A253"/>
    </row>
    <row r="254" spans="1:1" ht="21.75" customHeight="1" x14ac:dyDescent="0.35">
      <c r="A254"/>
    </row>
    <row r="255" spans="1:1" ht="21.75" customHeight="1" x14ac:dyDescent="0.35">
      <c r="A255"/>
    </row>
    <row r="256" spans="1:1" ht="21.75" customHeight="1" x14ac:dyDescent="0.35">
      <c r="A256"/>
    </row>
    <row r="257" spans="1:1" ht="21.75" customHeight="1" x14ac:dyDescent="0.35">
      <c r="A257"/>
    </row>
    <row r="258" spans="1:1" ht="21.75" customHeight="1" x14ac:dyDescent="0.35">
      <c r="A258"/>
    </row>
    <row r="259" spans="1:1" ht="21.75" customHeight="1" x14ac:dyDescent="0.35">
      <c r="A259"/>
    </row>
    <row r="260" spans="1:1" ht="21.75" customHeight="1" x14ac:dyDescent="0.35">
      <c r="A260"/>
    </row>
    <row r="261" spans="1:1" ht="21.75" customHeight="1" x14ac:dyDescent="0.35">
      <c r="A261"/>
    </row>
    <row r="262" spans="1:1" ht="21.75" customHeight="1" x14ac:dyDescent="0.35">
      <c r="A262"/>
    </row>
    <row r="263" spans="1:1" ht="21.75" customHeight="1" x14ac:dyDescent="0.35">
      <c r="A263"/>
    </row>
    <row r="264" spans="1:1" ht="21.75" customHeight="1" x14ac:dyDescent="0.35">
      <c r="A264"/>
    </row>
    <row r="265" spans="1:1" ht="21.75" customHeight="1" x14ac:dyDescent="0.35">
      <c r="A265"/>
    </row>
    <row r="266" spans="1:1" ht="21.75" customHeight="1" x14ac:dyDescent="0.35">
      <c r="A266"/>
    </row>
    <row r="267" spans="1:1" ht="21.75" customHeight="1" x14ac:dyDescent="0.35">
      <c r="A267"/>
    </row>
    <row r="268" spans="1:1" ht="21.75" customHeight="1" x14ac:dyDescent="0.35">
      <c r="A268"/>
    </row>
    <row r="269" spans="1:1" ht="21.75" customHeight="1" x14ac:dyDescent="0.35">
      <c r="A269"/>
    </row>
    <row r="270" spans="1:1" ht="21.75" customHeight="1" x14ac:dyDescent="0.35">
      <c r="A270"/>
    </row>
    <row r="271" spans="1:1" ht="21.75" customHeight="1" x14ac:dyDescent="0.35">
      <c r="A271"/>
    </row>
    <row r="272" spans="1:1" ht="21.75" customHeight="1" x14ac:dyDescent="0.35">
      <c r="A272"/>
    </row>
    <row r="273" spans="1:1" ht="21.75" customHeight="1" x14ac:dyDescent="0.35">
      <c r="A273"/>
    </row>
    <row r="274" spans="1:1" ht="21.75" customHeight="1" x14ac:dyDescent="0.35">
      <c r="A274"/>
    </row>
    <row r="275" spans="1:1" ht="21.75" customHeight="1" x14ac:dyDescent="0.35">
      <c r="A275"/>
    </row>
    <row r="276" spans="1:1" ht="21.75" customHeight="1" x14ac:dyDescent="0.35">
      <c r="A276"/>
    </row>
    <row r="277" spans="1:1" ht="21.75" customHeight="1" x14ac:dyDescent="0.35">
      <c r="A277"/>
    </row>
    <row r="278" spans="1:1" ht="21.75" customHeight="1" x14ac:dyDescent="0.35">
      <c r="A278"/>
    </row>
    <row r="279" spans="1:1" ht="21.75" customHeight="1" x14ac:dyDescent="0.35">
      <c r="A279"/>
    </row>
    <row r="280" spans="1:1" ht="21.75" customHeight="1" x14ac:dyDescent="0.35">
      <c r="A280"/>
    </row>
    <row r="281" spans="1:1" ht="21.75" customHeight="1" x14ac:dyDescent="0.35">
      <c r="A281"/>
    </row>
    <row r="282" spans="1:1" ht="21.75" customHeight="1" x14ac:dyDescent="0.35">
      <c r="A282"/>
    </row>
    <row r="283" spans="1:1" ht="21.75" customHeight="1" x14ac:dyDescent="0.35">
      <c r="A283"/>
    </row>
    <row r="284" spans="1:1" ht="21.75" customHeight="1" x14ac:dyDescent="0.35">
      <c r="A284"/>
    </row>
    <row r="285" spans="1:1" ht="21.75" customHeight="1" x14ac:dyDescent="0.35">
      <c r="A285"/>
    </row>
    <row r="286" spans="1:1" ht="21.75" customHeight="1" x14ac:dyDescent="0.35">
      <c r="A286"/>
    </row>
  </sheetData>
  <mergeCells count="1">
    <mergeCell ref="I6:P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5E7B-FF70-40FF-843B-FA9DF9B0D6B2}">
  <dimension ref="A1:T191"/>
  <sheetViews>
    <sheetView showGridLines="0" workbookViewId="0">
      <selection activeCell="B5" sqref="B5"/>
    </sheetView>
  </sheetViews>
  <sheetFormatPr defaultRowHeight="14.5" x14ac:dyDescent="0.35"/>
  <cols>
    <col min="1" max="1" width="5.90625" style="7" customWidth="1"/>
    <col min="2" max="2" width="29.08984375" customWidth="1"/>
    <col min="3" max="3" width="12.26953125" bestFit="1" customWidth="1"/>
    <col min="4" max="4" width="2.81640625" customWidth="1"/>
    <col min="5" max="6" width="10.7265625" bestFit="1" customWidth="1"/>
    <col min="7" max="7" width="2.1796875" customWidth="1"/>
    <col min="8" max="8" width="12.26953125" bestFit="1" customWidth="1"/>
    <col min="9" max="16" width="10.7265625" bestFit="1" customWidth="1"/>
    <col min="17" max="20" width="15" customWidth="1"/>
    <col min="259" max="259" width="5.08984375" customWidth="1"/>
    <col min="260" max="260" width="41.7265625" customWidth="1"/>
    <col min="261" max="261" width="14.7265625" customWidth="1"/>
    <col min="262" max="262" width="14.90625" customWidth="1"/>
    <col min="263" max="264" width="11.7265625" customWidth="1"/>
    <col min="265" max="265" width="11.90625" bestFit="1" customWidth="1"/>
    <col min="267" max="267" width="10.26953125" bestFit="1" customWidth="1"/>
    <col min="268" max="268" width="11.26953125" customWidth="1"/>
    <col min="269" max="269" width="5" customWidth="1"/>
    <col min="270" max="275" width="15" customWidth="1"/>
    <col min="515" max="515" width="5.08984375" customWidth="1"/>
    <col min="516" max="516" width="41.7265625" customWidth="1"/>
    <col min="517" max="517" width="14.7265625" customWidth="1"/>
    <col min="518" max="518" width="14.90625" customWidth="1"/>
    <col min="519" max="520" width="11.7265625" customWidth="1"/>
    <col min="521" max="521" width="11.90625" bestFit="1" customWidth="1"/>
    <col min="523" max="523" width="10.26953125" bestFit="1" customWidth="1"/>
    <col min="524" max="524" width="11.26953125" customWidth="1"/>
    <col min="525" max="525" width="5" customWidth="1"/>
    <col min="526" max="531" width="15" customWidth="1"/>
    <col min="771" max="771" width="5.08984375" customWidth="1"/>
    <col min="772" max="772" width="41.7265625" customWidth="1"/>
    <col min="773" max="773" width="14.7265625" customWidth="1"/>
    <col min="774" max="774" width="14.90625" customWidth="1"/>
    <col min="775" max="776" width="11.7265625" customWidth="1"/>
    <col min="777" max="777" width="11.90625" bestFit="1" customWidth="1"/>
    <col min="779" max="779" width="10.26953125" bestFit="1" customWidth="1"/>
    <col min="780" max="780" width="11.26953125" customWidth="1"/>
    <col min="781" max="781" width="5" customWidth="1"/>
    <col min="782" max="787" width="15" customWidth="1"/>
    <col min="1027" max="1027" width="5.08984375" customWidth="1"/>
    <col min="1028" max="1028" width="41.7265625" customWidth="1"/>
    <col min="1029" max="1029" width="14.7265625" customWidth="1"/>
    <col min="1030" max="1030" width="14.90625" customWidth="1"/>
    <col min="1031" max="1032" width="11.7265625" customWidth="1"/>
    <col min="1033" max="1033" width="11.90625" bestFit="1" customWidth="1"/>
    <col min="1035" max="1035" width="10.26953125" bestFit="1" customWidth="1"/>
    <col min="1036" max="1036" width="11.26953125" customWidth="1"/>
    <col min="1037" max="1037" width="5" customWidth="1"/>
    <col min="1038" max="1043" width="15" customWidth="1"/>
    <col min="1283" max="1283" width="5.08984375" customWidth="1"/>
    <col min="1284" max="1284" width="41.7265625" customWidth="1"/>
    <col min="1285" max="1285" width="14.7265625" customWidth="1"/>
    <col min="1286" max="1286" width="14.90625" customWidth="1"/>
    <col min="1287" max="1288" width="11.7265625" customWidth="1"/>
    <col min="1289" max="1289" width="11.90625" bestFit="1" customWidth="1"/>
    <col min="1291" max="1291" width="10.26953125" bestFit="1" customWidth="1"/>
    <col min="1292" max="1292" width="11.26953125" customWidth="1"/>
    <col min="1293" max="1293" width="5" customWidth="1"/>
    <col min="1294" max="1299" width="15" customWidth="1"/>
    <col min="1539" max="1539" width="5.08984375" customWidth="1"/>
    <col min="1540" max="1540" width="41.7265625" customWidth="1"/>
    <col min="1541" max="1541" width="14.7265625" customWidth="1"/>
    <col min="1542" max="1542" width="14.90625" customWidth="1"/>
    <col min="1543" max="1544" width="11.7265625" customWidth="1"/>
    <col min="1545" max="1545" width="11.90625" bestFit="1" customWidth="1"/>
    <col min="1547" max="1547" width="10.26953125" bestFit="1" customWidth="1"/>
    <col min="1548" max="1548" width="11.26953125" customWidth="1"/>
    <col min="1549" max="1549" width="5" customWidth="1"/>
    <col min="1550" max="1555" width="15" customWidth="1"/>
    <col min="1795" max="1795" width="5.08984375" customWidth="1"/>
    <col min="1796" max="1796" width="41.7265625" customWidth="1"/>
    <col min="1797" max="1797" width="14.7265625" customWidth="1"/>
    <col min="1798" max="1798" width="14.90625" customWidth="1"/>
    <col min="1799" max="1800" width="11.7265625" customWidth="1"/>
    <col min="1801" max="1801" width="11.90625" bestFit="1" customWidth="1"/>
    <col min="1803" max="1803" width="10.26953125" bestFit="1" customWidth="1"/>
    <col min="1804" max="1804" width="11.26953125" customWidth="1"/>
    <col min="1805" max="1805" width="5" customWidth="1"/>
    <col min="1806" max="1811" width="15" customWidth="1"/>
    <col min="2051" max="2051" width="5.08984375" customWidth="1"/>
    <col min="2052" max="2052" width="41.7265625" customWidth="1"/>
    <col min="2053" max="2053" width="14.7265625" customWidth="1"/>
    <col min="2054" max="2054" width="14.90625" customWidth="1"/>
    <col min="2055" max="2056" width="11.7265625" customWidth="1"/>
    <col min="2057" max="2057" width="11.90625" bestFit="1" customWidth="1"/>
    <col min="2059" max="2059" width="10.26953125" bestFit="1" customWidth="1"/>
    <col min="2060" max="2060" width="11.26953125" customWidth="1"/>
    <col min="2061" max="2061" width="5" customWidth="1"/>
    <col min="2062" max="2067" width="15" customWidth="1"/>
    <col min="2307" max="2307" width="5.08984375" customWidth="1"/>
    <col min="2308" max="2308" width="41.7265625" customWidth="1"/>
    <col min="2309" max="2309" width="14.7265625" customWidth="1"/>
    <col min="2310" max="2310" width="14.90625" customWidth="1"/>
    <col min="2311" max="2312" width="11.7265625" customWidth="1"/>
    <col min="2313" max="2313" width="11.90625" bestFit="1" customWidth="1"/>
    <col min="2315" max="2315" width="10.26953125" bestFit="1" customWidth="1"/>
    <col min="2316" max="2316" width="11.26953125" customWidth="1"/>
    <col min="2317" max="2317" width="5" customWidth="1"/>
    <col min="2318" max="2323" width="15" customWidth="1"/>
    <col min="2563" max="2563" width="5.08984375" customWidth="1"/>
    <col min="2564" max="2564" width="41.7265625" customWidth="1"/>
    <col min="2565" max="2565" width="14.7265625" customWidth="1"/>
    <col min="2566" max="2566" width="14.90625" customWidth="1"/>
    <col min="2567" max="2568" width="11.7265625" customWidth="1"/>
    <col min="2569" max="2569" width="11.90625" bestFit="1" customWidth="1"/>
    <col min="2571" max="2571" width="10.26953125" bestFit="1" customWidth="1"/>
    <col min="2572" max="2572" width="11.26953125" customWidth="1"/>
    <col min="2573" max="2573" width="5" customWidth="1"/>
    <col min="2574" max="2579" width="15" customWidth="1"/>
    <col min="2819" max="2819" width="5.08984375" customWidth="1"/>
    <col min="2820" max="2820" width="41.7265625" customWidth="1"/>
    <col min="2821" max="2821" width="14.7265625" customWidth="1"/>
    <col min="2822" max="2822" width="14.90625" customWidth="1"/>
    <col min="2823" max="2824" width="11.7265625" customWidth="1"/>
    <col min="2825" max="2825" width="11.90625" bestFit="1" customWidth="1"/>
    <col min="2827" max="2827" width="10.26953125" bestFit="1" customWidth="1"/>
    <col min="2828" max="2828" width="11.26953125" customWidth="1"/>
    <col min="2829" max="2829" width="5" customWidth="1"/>
    <col min="2830" max="2835" width="15" customWidth="1"/>
    <col min="3075" max="3075" width="5.08984375" customWidth="1"/>
    <col min="3076" max="3076" width="41.7265625" customWidth="1"/>
    <col min="3077" max="3077" width="14.7265625" customWidth="1"/>
    <col min="3078" max="3078" width="14.90625" customWidth="1"/>
    <col min="3079" max="3080" width="11.7265625" customWidth="1"/>
    <col min="3081" max="3081" width="11.90625" bestFit="1" customWidth="1"/>
    <col min="3083" max="3083" width="10.26953125" bestFit="1" customWidth="1"/>
    <col min="3084" max="3084" width="11.26953125" customWidth="1"/>
    <col min="3085" max="3085" width="5" customWidth="1"/>
    <col min="3086" max="3091" width="15" customWidth="1"/>
    <col min="3331" max="3331" width="5.08984375" customWidth="1"/>
    <col min="3332" max="3332" width="41.7265625" customWidth="1"/>
    <col min="3333" max="3333" width="14.7265625" customWidth="1"/>
    <col min="3334" max="3334" width="14.90625" customWidth="1"/>
    <col min="3335" max="3336" width="11.7265625" customWidth="1"/>
    <col min="3337" max="3337" width="11.90625" bestFit="1" customWidth="1"/>
    <col min="3339" max="3339" width="10.26953125" bestFit="1" customWidth="1"/>
    <col min="3340" max="3340" width="11.26953125" customWidth="1"/>
    <col min="3341" max="3341" width="5" customWidth="1"/>
    <col min="3342" max="3347" width="15" customWidth="1"/>
    <col min="3587" max="3587" width="5.08984375" customWidth="1"/>
    <col min="3588" max="3588" width="41.7265625" customWidth="1"/>
    <col min="3589" max="3589" width="14.7265625" customWidth="1"/>
    <col min="3590" max="3590" width="14.90625" customWidth="1"/>
    <col min="3591" max="3592" width="11.7265625" customWidth="1"/>
    <col min="3593" max="3593" width="11.90625" bestFit="1" customWidth="1"/>
    <col min="3595" max="3595" width="10.26953125" bestFit="1" customWidth="1"/>
    <col min="3596" max="3596" width="11.26953125" customWidth="1"/>
    <col min="3597" max="3597" width="5" customWidth="1"/>
    <col min="3598" max="3603" width="15" customWidth="1"/>
    <col min="3843" max="3843" width="5.08984375" customWidth="1"/>
    <col min="3844" max="3844" width="41.7265625" customWidth="1"/>
    <col min="3845" max="3845" width="14.7265625" customWidth="1"/>
    <col min="3846" max="3846" width="14.90625" customWidth="1"/>
    <col min="3847" max="3848" width="11.7265625" customWidth="1"/>
    <col min="3849" max="3849" width="11.90625" bestFit="1" customWidth="1"/>
    <col min="3851" max="3851" width="10.26953125" bestFit="1" customWidth="1"/>
    <col min="3852" max="3852" width="11.26953125" customWidth="1"/>
    <col min="3853" max="3853" width="5" customWidth="1"/>
    <col min="3854" max="3859" width="15" customWidth="1"/>
    <col min="4099" max="4099" width="5.08984375" customWidth="1"/>
    <col min="4100" max="4100" width="41.7265625" customWidth="1"/>
    <col min="4101" max="4101" width="14.7265625" customWidth="1"/>
    <col min="4102" max="4102" width="14.90625" customWidth="1"/>
    <col min="4103" max="4104" width="11.7265625" customWidth="1"/>
    <col min="4105" max="4105" width="11.90625" bestFit="1" customWidth="1"/>
    <col min="4107" max="4107" width="10.26953125" bestFit="1" customWidth="1"/>
    <col min="4108" max="4108" width="11.26953125" customWidth="1"/>
    <col min="4109" max="4109" width="5" customWidth="1"/>
    <col min="4110" max="4115" width="15" customWidth="1"/>
    <col min="4355" max="4355" width="5.08984375" customWidth="1"/>
    <col min="4356" max="4356" width="41.7265625" customWidth="1"/>
    <col min="4357" max="4357" width="14.7265625" customWidth="1"/>
    <col min="4358" max="4358" width="14.90625" customWidth="1"/>
    <col min="4359" max="4360" width="11.7265625" customWidth="1"/>
    <col min="4361" max="4361" width="11.90625" bestFit="1" customWidth="1"/>
    <col min="4363" max="4363" width="10.26953125" bestFit="1" customWidth="1"/>
    <col min="4364" max="4364" width="11.26953125" customWidth="1"/>
    <col min="4365" max="4365" width="5" customWidth="1"/>
    <col min="4366" max="4371" width="15" customWidth="1"/>
    <col min="4611" max="4611" width="5.08984375" customWidth="1"/>
    <col min="4612" max="4612" width="41.7265625" customWidth="1"/>
    <col min="4613" max="4613" width="14.7265625" customWidth="1"/>
    <col min="4614" max="4614" width="14.90625" customWidth="1"/>
    <col min="4615" max="4616" width="11.7265625" customWidth="1"/>
    <col min="4617" max="4617" width="11.90625" bestFit="1" customWidth="1"/>
    <col min="4619" max="4619" width="10.26953125" bestFit="1" customWidth="1"/>
    <col min="4620" max="4620" width="11.26953125" customWidth="1"/>
    <col min="4621" max="4621" width="5" customWidth="1"/>
    <col min="4622" max="4627" width="15" customWidth="1"/>
    <col min="4867" max="4867" width="5.08984375" customWidth="1"/>
    <col min="4868" max="4868" width="41.7265625" customWidth="1"/>
    <col min="4869" max="4869" width="14.7265625" customWidth="1"/>
    <col min="4870" max="4870" width="14.90625" customWidth="1"/>
    <col min="4871" max="4872" width="11.7265625" customWidth="1"/>
    <col min="4873" max="4873" width="11.90625" bestFit="1" customWidth="1"/>
    <col min="4875" max="4875" width="10.26953125" bestFit="1" customWidth="1"/>
    <col min="4876" max="4876" width="11.26953125" customWidth="1"/>
    <col min="4877" max="4877" width="5" customWidth="1"/>
    <col min="4878" max="4883" width="15" customWidth="1"/>
    <col min="5123" max="5123" width="5.08984375" customWidth="1"/>
    <col min="5124" max="5124" width="41.7265625" customWidth="1"/>
    <col min="5125" max="5125" width="14.7265625" customWidth="1"/>
    <col min="5126" max="5126" width="14.90625" customWidth="1"/>
    <col min="5127" max="5128" width="11.7265625" customWidth="1"/>
    <col min="5129" max="5129" width="11.90625" bestFit="1" customWidth="1"/>
    <col min="5131" max="5131" width="10.26953125" bestFit="1" customWidth="1"/>
    <col min="5132" max="5132" width="11.26953125" customWidth="1"/>
    <col min="5133" max="5133" width="5" customWidth="1"/>
    <col min="5134" max="5139" width="15" customWidth="1"/>
    <col min="5379" max="5379" width="5.08984375" customWidth="1"/>
    <col min="5380" max="5380" width="41.7265625" customWidth="1"/>
    <col min="5381" max="5381" width="14.7265625" customWidth="1"/>
    <col min="5382" max="5382" width="14.90625" customWidth="1"/>
    <col min="5383" max="5384" width="11.7265625" customWidth="1"/>
    <col min="5385" max="5385" width="11.90625" bestFit="1" customWidth="1"/>
    <col min="5387" max="5387" width="10.26953125" bestFit="1" customWidth="1"/>
    <col min="5388" max="5388" width="11.26953125" customWidth="1"/>
    <col min="5389" max="5389" width="5" customWidth="1"/>
    <col min="5390" max="5395" width="15" customWidth="1"/>
    <col min="5635" max="5635" width="5.08984375" customWidth="1"/>
    <col min="5636" max="5636" width="41.7265625" customWidth="1"/>
    <col min="5637" max="5637" width="14.7265625" customWidth="1"/>
    <col min="5638" max="5638" width="14.90625" customWidth="1"/>
    <col min="5639" max="5640" width="11.7265625" customWidth="1"/>
    <col min="5641" max="5641" width="11.90625" bestFit="1" customWidth="1"/>
    <col min="5643" max="5643" width="10.26953125" bestFit="1" customWidth="1"/>
    <col min="5644" max="5644" width="11.26953125" customWidth="1"/>
    <col min="5645" max="5645" width="5" customWidth="1"/>
    <col min="5646" max="5651" width="15" customWidth="1"/>
    <col min="5891" max="5891" width="5.08984375" customWidth="1"/>
    <col min="5892" max="5892" width="41.7265625" customWidth="1"/>
    <col min="5893" max="5893" width="14.7265625" customWidth="1"/>
    <col min="5894" max="5894" width="14.90625" customWidth="1"/>
    <col min="5895" max="5896" width="11.7265625" customWidth="1"/>
    <col min="5897" max="5897" width="11.90625" bestFit="1" customWidth="1"/>
    <col min="5899" max="5899" width="10.26953125" bestFit="1" customWidth="1"/>
    <col min="5900" max="5900" width="11.26953125" customWidth="1"/>
    <col min="5901" max="5901" width="5" customWidth="1"/>
    <col min="5902" max="5907" width="15" customWidth="1"/>
    <col min="6147" max="6147" width="5.08984375" customWidth="1"/>
    <col min="6148" max="6148" width="41.7265625" customWidth="1"/>
    <col min="6149" max="6149" width="14.7265625" customWidth="1"/>
    <col min="6150" max="6150" width="14.90625" customWidth="1"/>
    <col min="6151" max="6152" width="11.7265625" customWidth="1"/>
    <col min="6153" max="6153" width="11.90625" bestFit="1" customWidth="1"/>
    <col min="6155" max="6155" width="10.26953125" bestFit="1" customWidth="1"/>
    <col min="6156" max="6156" width="11.26953125" customWidth="1"/>
    <col min="6157" max="6157" width="5" customWidth="1"/>
    <col min="6158" max="6163" width="15" customWidth="1"/>
    <col min="6403" max="6403" width="5.08984375" customWidth="1"/>
    <col min="6404" max="6404" width="41.7265625" customWidth="1"/>
    <col min="6405" max="6405" width="14.7265625" customWidth="1"/>
    <col min="6406" max="6406" width="14.90625" customWidth="1"/>
    <col min="6407" max="6408" width="11.7265625" customWidth="1"/>
    <col min="6409" max="6409" width="11.90625" bestFit="1" customWidth="1"/>
    <col min="6411" max="6411" width="10.26953125" bestFit="1" customWidth="1"/>
    <col min="6412" max="6412" width="11.26953125" customWidth="1"/>
    <col min="6413" max="6413" width="5" customWidth="1"/>
    <col min="6414" max="6419" width="15" customWidth="1"/>
    <col min="6659" max="6659" width="5.08984375" customWidth="1"/>
    <col min="6660" max="6660" width="41.7265625" customWidth="1"/>
    <col min="6661" max="6661" width="14.7265625" customWidth="1"/>
    <col min="6662" max="6662" width="14.90625" customWidth="1"/>
    <col min="6663" max="6664" width="11.7265625" customWidth="1"/>
    <col min="6665" max="6665" width="11.90625" bestFit="1" customWidth="1"/>
    <col min="6667" max="6667" width="10.26953125" bestFit="1" customWidth="1"/>
    <col min="6668" max="6668" width="11.26953125" customWidth="1"/>
    <col min="6669" max="6669" width="5" customWidth="1"/>
    <col min="6670" max="6675" width="15" customWidth="1"/>
    <col min="6915" max="6915" width="5.08984375" customWidth="1"/>
    <col min="6916" max="6916" width="41.7265625" customWidth="1"/>
    <col min="6917" max="6917" width="14.7265625" customWidth="1"/>
    <col min="6918" max="6918" width="14.90625" customWidth="1"/>
    <col min="6919" max="6920" width="11.7265625" customWidth="1"/>
    <col min="6921" max="6921" width="11.90625" bestFit="1" customWidth="1"/>
    <col min="6923" max="6923" width="10.26953125" bestFit="1" customWidth="1"/>
    <col min="6924" max="6924" width="11.26953125" customWidth="1"/>
    <col min="6925" max="6925" width="5" customWidth="1"/>
    <col min="6926" max="6931" width="15" customWidth="1"/>
    <col min="7171" max="7171" width="5.08984375" customWidth="1"/>
    <col min="7172" max="7172" width="41.7265625" customWidth="1"/>
    <col min="7173" max="7173" width="14.7265625" customWidth="1"/>
    <col min="7174" max="7174" width="14.90625" customWidth="1"/>
    <col min="7175" max="7176" width="11.7265625" customWidth="1"/>
    <col min="7177" max="7177" width="11.90625" bestFit="1" customWidth="1"/>
    <col min="7179" max="7179" width="10.26953125" bestFit="1" customWidth="1"/>
    <col min="7180" max="7180" width="11.26953125" customWidth="1"/>
    <col min="7181" max="7181" width="5" customWidth="1"/>
    <col min="7182" max="7187" width="15" customWidth="1"/>
    <col min="7427" max="7427" width="5.08984375" customWidth="1"/>
    <col min="7428" max="7428" width="41.7265625" customWidth="1"/>
    <col min="7429" max="7429" width="14.7265625" customWidth="1"/>
    <col min="7430" max="7430" width="14.90625" customWidth="1"/>
    <col min="7431" max="7432" width="11.7265625" customWidth="1"/>
    <col min="7433" max="7433" width="11.90625" bestFit="1" customWidth="1"/>
    <col min="7435" max="7435" width="10.26953125" bestFit="1" customWidth="1"/>
    <col min="7436" max="7436" width="11.26953125" customWidth="1"/>
    <col min="7437" max="7437" width="5" customWidth="1"/>
    <col min="7438" max="7443" width="15" customWidth="1"/>
    <col min="7683" max="7683" width="5.08984375" customWidth="1"/>
    <col min="7684" max="7684" width="41.7265625" customWidth="1"/>
    <col min="7685" max="7685" width="14.7265625" customWidth="1"/>
    <col min="7686" max="7686" width="14.90625" customWidth="1"/>
    <col min="7687" max="7688" width="11.7265625" customWidth="1"/>
    <col min="7689" max="7689" width="11.90625" bestFit="1" customWidth="1"/>
    <col min="7691" max="7691" width="10.26953125" bestFit="1" customWidth="1"/>
    <col min="7692" max="7692" width="11.26953125" customWidth="1"/>
    <col min="7693" max="7693" width="5" customWidth="1"/>
    <col min="7694" max="7699" width="15" customWidth="1"/>
    <col min="7939" max="7939" width="5.08984375" customWidth="1"/>
    <col min="7940" max="7940" width="41.7265625" customWidth="1"/>
    <col min="7941" max="7941" width="14.7265625" customWidth="1"/>
    <col min="7942" max="7942" width="14.90625" customWidth="1"/>
    <col min="7943" max="7944" width="11.7265625" customWidth="1"/>
    <col min="7945" max="7945" width="11.90625" bestFit="1" customWidth="1"/>
    <col min="7947" max="7947" width="10.26953125" bestFit="1" customWidth="1"/>
    <col min="7948" max="7948" width="11.26953125" customWidth="1"/>
    <col min="7949" max="7949" width="5" customWidth="1"/>
    <col min="7950" max="7955" width="15" customWidth="1"/>
    <col min="8195" max="8195" width="5.08984375" customWidth="1"/>
    <col min="8196" max="8196" width="41.7265625" customWidth="1"/>
    <col min="8197" max="8197" width="14.7265625" customWidth="1"/>
    <col min="8198" max="8198" width="14.90625" customWidth="1"/>
    <col min="8199" max="8200" width="11.7265625" customWidth="1"/>
    <col min="8201" max="8201" width="11.90625" bestFit="1" customWidth="1"/>
    <col min="8203" max="8203" width="10.26953125" bestFit="1" customWidth="1"/>
    <col min="8204" max="8204" width="11.26953125" customWidth="1"/>
    <col min="8205" max="8205" width="5" customWidth="1"/>
    <col min="8206" max="8211" width="15" customWidth="1"/>
    <col min="8451" max="8451" width="5.08984375" customWidth="1"/>
    <col min="8452" max="8452" width="41.7265625" customWidth="1"/>
    <col min="8453" max="8453" width="14.7265625" customWidth="1"/>
    <col min="8454" max="8454" width="14.90625" customWidth="1"/>
    <col min="8455" max="8456" width="11.7265625" customWidth="1"/>
    <col min="8457" max="8457" width="11.90625" bestFit="1" customWidth="1"/>
    <col min="8459" max="8459" width="10.26953125" bestFit="1" customWidth="1"/>
    <col min="8460" max="8460" width="11.26953125" customWidth="1"/>
    <col min="8461" max="8461" width="5" customWidth="1"/>
    <col min="8462" max="8467" width="15" customWidth="1"/>
    <col min="8707" max="8707" width="5.08984375" customWidth="1"/>
    <col min="8708" max="8708" width="41.7265625" customWidth="1"/>
    <col min="8709" max="8709" width="14.7265625" customWidth="1"/>
    <col min="8710" max="8710" width="14.90625" customWidth="1"/>
    <col min="8711" max="8712" width="11.7265625" customWidth="1"/>
    <col min="8713" max="8713" width="11.90625" bestFit="1" customWidth="1"/>
    <col min="8715" max="8715" width="10.26953125" bestFit="1" customWidth="1"/>
    <col min="8716" max="8716" width="11.26953125" customWidth="1"/>
    <col min="8717" max="8717" width="5" customWidth="1"/>
    <col min="8718" max="8723" width="15" customWidth="1"/>
    <col min="8963" max="8963" width="5.08984375" customWidth="1"/>
    <col min="8964" max="8964" width="41.7265625" customWidth="1"/>
    <col min="8965" max="8965" width="14.7265625" customWidth="1"/>
    <col min="8966" max="8966" width="14.90625" customWidth="1"/>
    <col min="8967" max="8968" width="11.7265625" customWidth="1"/>
    <col min="8969" max="8969" width="11.90625" bestFit="1" customWidth="1"/>
    <col min="8971" max="8971" width="10.26953125" bestFit="1" customWidth="1"/>
    <col min="8972" max="8972" width="11.26953125" customWidth="1"/>
    <col min="8973" max="8973" width="5" customWidth="1"/>
    <col min="8974" max="8979" width="15" customWidth="1"/>
    <col min="9219" max="9219" width="5.08984375" customWidth="1"/>
    <col min="9220" max="9220" width="41.7265625" customWidth="1"/>
    <col min="9221" max="9221" width="14.7265625" customWidth="1"/>
    <col min="9222" max="9222" width="14.90625" customWidth="1"/>
    <col min="9223" max="9224" width="11.7265625" customWidth="1"/>
    <col min="9225" max="9225" width="11.90625" bestFit="1" customWidth="1"/>
    <col min="9227" max="9227" width="10.26953125" bestFit="1" customWidth="1"/>
    <col min="9228" max="9228" width="11.26953125" customWidth="1"/>
    <col min="9229" max="9229" width="5" customWidth="1"/>
    <col min="9230" max="9235" width="15" customWidth="1"/>
    <col min="9475" max="9475" width="5.08984375" customWidth="1"/>
    <col min="9476" max="9476" width="41.7265625" customWidth="1"/>
    <col min="9477" max="9477" width="14.7265625" customWidth="1"/>
    <col min="9478" max="9478" width="14.90625" customWidth="1"/>
    <col min="9479" max="9480" width="11.7265625" customWidth="1"/>
    <col min="9481" max="9481" width="11.90625" bestFit="1" customWidth="1"/>
    <col min="9483" max="9483" width="10.26953125" bestFit="1" customWidth="1"/>
    <col min="9484" max="9484" width="11.26953125" customWidth="1"/>
    <col min="9485" max="9485" width="5" customWidth="1"/>
    <col min="9486" max="9491" width="15" customWidth="1"/>
    <col min="9731" max="9731" width="5.08984375" customWidth="1"/>
    <col min="9732" max="9732" width="41.7265625" customWidth="1"/>
    <col min="9733" max="9733" width="14.7265625" customWidth="1"/>
    <col min="9734" max="9734" width="14.90625" customWidth="1"/>
    <col min="9735" max="9736" width="11.7265625" customWidth="1"/>
    <col min="9737" max="9737" width="11.90625" bestFit="1" customWidth="1"/>
    <col min="9739" max="9739" width="10.26953125" bestFit="1" customWidth="1"/>
    <col min="9740" max="9740" width="11.26953125" customWidth="1"/>
    <col min="9741" max="9741" width="5" customWidth="1"/>
    <col min="9742" max="9747" width="15" customWidth="1"/>
    <col min="9987" max="9987" width="5.08984375" customWidth="1"/>
    <col min="9988" max="9988" width="41.7265625" customWidth="1"/>
    <col min="9989" max="9989" width="14.7265625" customWidth="1"/>
    <col min="9990" max="9990" width="14.90625" customWidth="1"/>
    <col min="9991" max="9992" width="11.7265625" customWidth="1"/>
    <col min="9993" max="9993" width="11.90625" bestFit="1" customWidth="1"/>
    <col min="9995" max="9995" width="10.26953125" bestFit="1" customWidth="1"/>
    <col min="9996" max="9996" width="11.26953125" customWidth="1"/>
    <col min="9997" max="9997" width="5" customWidth="1"/>
    <col min="9998" max="10003" width="15" customWidth="1"/>
    <col min="10243" max="10243" width="5.08984375" customWidth="1"/>
    <col min="10244" max="10244" width="41.7265625" customWidth="1"/>
    <col min="10245" max="10245" width="14.7265625" customWidth="1"/>
    <col min="10246" max="10246" width="14.90625" customWidth="1"/>
    <col min="10247" max="10248" width="11.7265625" customWidth="1"/>
    <col min="10249" max="10249" width="11.90625" bestFit="1" customWidth="1"/>
    <col min="10251" max="10251" width="10.26953125" bestFit="1" customWidth="1"/>
    <col min="10252" max="10252" width="11.26953125" customWidth="1"/>
    <col min="10253" max="10253" width="5" customWidth="1"/>
    <col min="10254" max="10259" width="15" customWidth="1"/>
    <col min="10499" max="10499" width="5.08984375" customWidth="1"/>
    <col min="10500" max="10500" width="41.7265625" customWidth="1"/>
    <col min="10501" max="10501" width="14.7265625" customWidth="1"/>
    <col min="10502" max="10502" width="14.90625" customWidth="1"/>
    <col min="10503" max="10504" width="11.7265625" customWidth="1"/>
    <col min="10505" max="10505" width="11.90625" bestFit="1" customWidth="1"/>
    <col min="10507" max="10507" width="10.26953125" bestFit="1" customWidth="1"/>
    <col min="10508" max="10508" width="11.26953125" customWidth="1"/>
    <col min="10509" max="10509" width="5" customWidth="1"/>
    <col min="10510" max="10515" width="15" customWidth="1"/>
    <col min="10755" max="10755" width="5.08984375" customWidth="1"/>
    <col min="10756" max="10756" width="41.7265625" customWidth="1"/>
    <col min="10757" max="10757" width="14.7265625" customWidth="1"/>
    <col min="10758" max="10758" width="14.90625" customWidth="1"/>
    <col min="10759" max="10760" width="11.7265625" customWidth="1"/>
    <col min="10761" max="10761" width="11.90625" bestFit="1" customWidth="1"/>
    <col min="10763" max="10763" width="10.26953125" bestFit="1" customWidth="1"/>
    <col min="10764" max="10764" width="11.26953125" customWidth="1"/>
    <col min="10765" max="10765" width="5" customWidth="1"/>
    <col min="10766" max="10771" width="15" customWidth="1"/>
    <col min="11011" max="11011" width="5.08984375" customWidth="1"/>
    <col min="11012" max="11012" width="41.7265625" customWidth="1"/>
    <col min="11013" max="11013" width="14.7265625" customWidth="1"/>
    <col min="11014" max="11014" width="14.90625" customWidth="1"/>
    <col min="11015" max="11016" width="11.7265625" customWidth="1"/>
    <col min="11017" max="11017" width="11.90625" bestFit="1" customWidth="1"/>
    <col min="11019" max="11019" width="10.26953125" bestFit="1" customWidth="1"/>
    <col min="11020" max="11020" width="11.26953125" customWidth="1"/>
    <col min="11021" max="11021" width="5" customWidth="1"/>
    <col min="11022" max="11027" width="15" customWidth="1"/>
    <col min="11267" max="11267" width="5.08984375" customWidth="1"/>
    <col min="11268" max="11268" width="41.7265625" customWidth="1"/>
    <col min="11269" max="11269" width="14.7265625" customWidth="1"/>
    <col min="11270" max="11270" width="14.90625" customWidth="1"/>
    <col min="11271" max="11272" width="11.7265625" customWidth="1"/>
    <col min="11273" max="11273" width="11.90625" bestFit="1" customWidth="1"/>
    <col min="11275" max="11275" width="10.26953125" bestFit="1" customWidth="1"/>
    <col min="11276" max="11276" width="11.26953125" customWidth="1"/>
    <col min="11277" max="11277" width="5" customWidth="1"/>
    <col min="11278" max="11283" width="15" customWidth="1"/>
    <col min="11523" max="11523" width="5.08984375" customWidth="1"/>
    <col min="11524" max="11524" width="41.7265625" customWidth="1"/>
    <col min="11525" max="11525" width="14.7265625" customWidth="1"/>
    <col min="11526" max="11526" width="14.90625" customWidth="1"/>
    <col min="11527" max="11528" width="11.7265625" customWidth="1"/>
    <col min="11529" max="11529" width="11.90625" bestFit="1" customWidth="1"/>
    <col min="11531" max="11531" width="10.26953125" bestFit="1" customWidth="1"/>
    <col min="11532" max="11532" width="11.26953125" customWidth="1"/>
    <col min="11533" max="11533" width="5" customWidth="1"/>
    <col min="11534" max="11539" width="15" customWidth="1"/>
    <col min="11779" max="11779" width="5.08984375" customWidth="1"/>
    <col min="11780" max="11780" width="41.7265625" customWidth="1"/>
    <col min="11781" max="11781" width="14.7265625" customWidth="1"/>
    <col min="11782" max="11782" width="14.90625" customWidth="1"/>
    <col min="11783" max="11784" width="11.7265625" customWidth="1"/>
    <col min="11785" max="11785" width="11.90625" bestFit="1" customWidth="1"/>
    <col min="11787" max="11787" width="10.26953125" bestFit="1" customWidth="1"/>
    <col min="11788" max="11788" width="11.26953125" customWidth="1"/>
    <col min="11789" max="11789" width="5" customWidth="1"/>
    <col min="11790" max="11795" width="15" customWidth="1"/>
    <col min="12035" max="12035" width="5.08984375" customWidth="1"/>
    <col min="12036" max="12036" width="41.7265625" customWidth="1"/>
    <col min="12037" max="12037" width="14.7265625" customWidth="1"/>
    <col min="12038" max="12038" width="14.90625" customWidth="1"/>
    <col min="12039" max="12040" width="11.7265625" customWidth="1"/>
    <col min="12041" max="12041" width="11.90625" bestFit="1" customWidth="1"/>
    <col min="12043" max="12043" width="10.26953125" bestFit="1" customWidth="1"/>
    <col min="12044" max="12044" width="11.26953125" customWidth="1"/>
    <col min="12045" max="12045" width="5" customWidth="1"/>
    <col min="12046" max="12051" width="15" customWidth="1"/>
    <col min="12291" max="12291" width="5.08984375" customWidth="1"/>
    <col min="12292" max="12292" width="41.7265625" customWidth="1"/>
    <col min="12293" max="12293" width="14.7265625" customWidth="1"/>
    <col min="12294" max="12294" width="14.90625" customWidth="1"/>
    <col min="12295" max="12296" width="11.7265625" customWidth="1"/>
    <col min="12297" max="12297" width="11.90625" bestFit="1" customWidth="1"/>
    <col min="12299" max="12299" width="10.26953125" bestFit="1" customWidth="1"/>
    <col min="12300" max="12300" width="11.26953125" customWidth="1"/>
    <col min="12301" max="12301" width="5" customWidth="1"/>
    <col min="12302" max="12307" width="15" customWidth="1"/>
    <col min="12547" max="12547" width="5.08984375" customWidth="1"/>
    <col min="12548" max="12548" width="41.7265625" customWidth="1"/>
    <col min="12549" max="12549" width="14.7265625" customWidth="1"/>
    <col min="12550" max="12550" width="14.90625" customWidth="1"/>
    <col min="12551" max="12552" width="11.7265625" customWidth="1"/>
    <col min="12553" max="12553" width="11.90625" bestFit="1" customWidth="1"/>
    <col min="12555" max="12555" width="10.26953125" bestFit="1" customWidth="1"/>
    <col min="12556" max="12556" width="11.26953125" customWidth="1"/>
    <col min="12557" max="12557" width="5" customWidth="1"/>
    <col min="12558" max="12563" width="15" customWidth="1"/>
    <col min="12803" max="12803" width="5.08984375" customWidth="1"/>
    <col min="12804" max="12804" width="41.7265625" customWidth="1"/>
    <col min="12805" max="12805" width="14.7265625" customWidth="1"/>
    <col min="12806" max="12806" width="14.90625" customWidth="1"/>
    <col min="12807" max="12808" width="11.7265625" customWidth="1"/>
    <col min="12809" max="12809" width="11.90625" bestFit="1" customWidth="1"/>
    <col min="12811" max="12811" width="10.26953125" bestFit="1" customWidth="1"/>
    <col min="12812" max="12812" width="11.26953125" customWidth="1"/>
    <col min="12813" max="12813" width="5" customWidth="1"/>
    <col min="12814" max="12819" width="15" customWidth="1"/>
    <col min="13059" max="13059" width="5.08984375" customWidth="1"/>
    <col min="13060" max="13060" width="41.7265625" customWidth="1"/>
    <col min="13061" max="13061" width="14.7265625" customWidth="1"/>
    <col min="13062" max="13062" width="14.90625" customWidth="1"/>
    <col min="13063" max="13064" width="11.7265625" customWidth="1"/>
    <col min="13065" max="13065" width="11.90625" bestFit="1" customWidth="1"/>
    <col min="13067" max="13067" width="10.26953125" bestFit="1" customWidth="1"/>
    <col min="13068" max="13068" width="11.26953125" customWidth="1"/>
    <col min="13069" max="13069" width="5" customWidth="1"/>
    <col min="13070" max="13075" width="15" customWidth="1"/>
    <col min="13315" max="13315" width="5.08984375" customWidth="1"/>
    <col min="13316" max="13316" width="41.7265625" customWidth="1"/>
    <col min="13317" max="13317" width="14.7265625" customWidth="1"/>
    <col min="13318" max="13318" width="14.90625" customWidth="1"/>
    <col min="13319" max="13320" width="11.7265625" customWidth="1"/>
    <col min="13321" max="13321" width="11.90625" bestFit="1" customWidth="1"/>
    <col min="13323" max="13323" width="10.26953125" bestFit="1" customWidth="1"/>
    <col min="13324" max="13324" width="11.26953125" customWidth="1"/>
    <col min="13325" max="13325" width="5" customWidth="1"/>
    <col min="13326" max="13331" width="15" customWidth="1"/>
    <col min="13571" max="13571" width="5.08984375" customWidth="1"/>
    <col min="13572" max="13572" width="41.7265625" customWidth="1"/>
    <col min="13573" max="13573" width="14.7265625" customWidth="1"/>
    <col min="13574" max="13574" width="14.90625" customWidth="1"/>
    <col min="13575" max="13576" width="11.7265625" customWidth="1"/>
    <col min="13577" max="13577" width="11.90625" bestFit="1" customWidth="1"/>
    <col min="13579" max="13579" width="10.26953125" bestFit="1" customWidth="1"/>
    <col min="13580" max="13580" width="11.26953125" customWidth="1"/>
    <col min="13581" max="13581" width="5" customWidth="1"/>
    <col min="13582" max="13587" width="15" customWidth="1"/>
    <col min="13827" max="13827" width="5.08984375" customWidth="1"/>
    <col min="13828" max="13828" width="41.7265625" customWidth="1"/>
    <col min="13829" max="13829" width="14.7265625" customWidth="1"/>
    <col min="13830" max="13830" width="14.90625" customWidth="1"/>
    <col min="13831" max="13832" width="11.7265625" customWidth="1"/>
    <col min="13833" max="13833" width="11.90625" bestFit="1" customWidth="1"/>
    <col min="13835" max="13835" width="10.26953125" bestFit="1" customWidth="1"/>
    <col min="13836" max="13836" width="11.26953125" customWidth="1"/>
    <col min="13837" max="13837" width="5" customWidth="1"/>
    <col min="13838" max="13843" width="15" customWidth="1"/>
    <col min="14083" max="14083" width="5.08984375" customWidth="1"/>
    <col min="14084" max="14084" width="41.7265625" customWidth="1"/>
    <col min="14085" max="14085" width="14.7265625" customWidth="1"/>
    <col min="14086" max="14086" width="14.90625" customWidth="1"/>
    <col min="14087" max="14088" width="11.7265625" customWidth="1"/>
    <col min="14089" max="14089" width="11.90625" bestFit="1" customWidth="1"/>
    <col min="14091" max="14091" width="10.26953125" bestFit="1" customWidth="1"/>
    <col min="14092" max="14092" width="11.26953125" customWidth="1"/>
    <col min="14093" max="14093" width="5" customWidth="1"/>
    <col min="14094" max="14099" width="15" customWidth="1"/>
    <col min="14339" max="14339" width="5.08984375" customWidth="1"/>
    <col min="14340" max="14340" width="41.7265625" customWidth="1"/>
    <col min="14341" max="14341" width="14.7265625" customWidth="1"/>
    <col min="14342" max="14342" width="14.90625" customWidth="1"/>
    <col min="14343" max="14344" width="11.7265625" customWidth="1"/>
    <col min="14345" max="14345" width="11.90625" bestFit="1" customWidth="1"/>
    <col min="14347" max="14347" width="10.26953125" bestFit="1" customWidth="1"/>
    <col min="14348" max="14348" width="11.26953125" customWidth="1"/>
    <col min="14349" max="14349" width="5" customWidth="1"/>
    <col min="14350" max="14355" width="15" customWidth="1"/>
    <col min="14595" max="14595" width="5.08984375" customWidth="1"/>
    <col min="14596" max="14596" width="41.7265625" customWidth="1"/>
    <col min="14597" max="14597" width="14.7265625" customWidth="1"/>
    <col min="14598" max="14598" width="14.90625" customWidth="1"/>
    <col min="14599" max="14600" width="11.7265625" customWidth="1"/>
    <col min="14601" max="14601" width="11.90625" bestFit="1" customWidth="1"/>
    <col min="14603" max="14603" width="10.26953125" bestFit="1" customWidth="1"/>
    <col min="14604" max="14604" width="11.26953125" customWidth="1"/>
    <col min="14605" max="14605" width="5" customWidth="1"/>
    <col min="14606" max="14611" width="15" customWidth="1"/>
    <col min="14851" max="14851" width="5.08984375" customWidth="1"/>
    <col min="14852" max="14852" width="41.7265625" customWidth="1"/>
    <col min="14853" max="14853" width="14.7265625" customWidth="1"/>
    <col min="14854" max="14854" width="14.90625" customWidth="1"/>
    <col min="14855" max="14856" width="11.7265625" customWidth="1"/>
    <col min="14857" max="14857" width="11.90625" bestFit="1" customWidth="1"/>
    <col min="14859" max="14859" width="10.26953125" bestFit="1" customWidth="1"/>
    <col min="14860" max="14860" width="11.26953125" customWidth="1"/>
    <col min="14861" max="14861" width="5" customWidth="1"/>
    <col min="14862" max="14867" width="15" customWidth="1"/>
    <col min="15107" max="15107" width="5.08984375" customWidth="1"/>
    <col min="15108" max="15108" width="41.7265625" customWidth="1"/>
    <col min="15109" max="15109" width="14.7265625" customWidth="1"/>
    <col min="15110" max="15110" width="14.90625" customWidth="1"/>
    <col min="15111" max="15112" width="11.7265625" customWidth="1"/>
    <col min="15113" max="15113" width="11.90625" bestFit="1" customWidth="1"/>
    <col min="15115" max="15115" width="10.26953125" bestFit="1" customWidth="1"/>
    <col min="15116" max="15116" width="11.26953125" customWidth="1"/>
    <col min="15117" max="15117" width="5" customWidth="1"/>
    <col min="15118" max="15123" width="15" customWidth="1"/>
    <col min="15363" max="15363" width="5.08984375" customWidth="1"/>
    <col min="15364" max="15364" width="41.7265625" customWidth="1"/>
    <col min="15365" max="15365" width="14.7265625" customWidth="1"/>
    <col min="15366" max="15366" width="14.90625" customWidth="1"/>
    <col min="15367" max="15368" width="11.7265625" customWidth="1"/>
    <col min="15369" max="15369" width="11.90625" bestFit="1" customWidth="1"/>
    <col min="15371" max="15371" width="10.26953125" bestFit="1" customWidth="1"/>
    <col min="15372" max="15372" width="11.26953125" customWidth="1"/>
    <col min="15373" max="15373" width="5" customWidth="1"/>
    <col min="15374" max="15379" width="15" customWidth="1"/>
    <col min="15619" max="15619" width="5.08984375" customWidth="1"/>
    <col min="15620" max="15620" width="41.7265625" customWidth="1"/>
    <col min="15621" max="15621" width="14.7265625" customWidth="1"/>
    <col min="15622" max="15622" width="14.90625" customWidth="1"/>
    <col min="15623" max="15624" width="11.7265625" customWidth="1"/>
    <col min="15625" max="15625" width="11.90625" bestFit="1" customWidth="1"/>
    <col min="15627" max="15627" width="10.26953125" bestFit="1" customWidth="1"/>
    <col min="15628" max="15628" width="11.26953125" customWidth="1"/>
    <col min="15629" max="15629" width="5" customWidth="1"/>
    <col min="15630" max="15635" width="15" customWidth="1"/>
    <col min="15875" max="15875" width="5.08984375" customWidth="1"/>
    <col min="15876" max="15876" width="41.7265625" customWidth="1"/>
    <col min="15877" max="15877" width="14.7265625" customWidth="1"/>
    <col min="15878" max="15878" width="14.90625" customWidth="1"/>
    <col min="15879" max="15880" width="11.7265625" customWidth="1"/>
    <col min="15881" max="15881" width="11.90625" bestFit="1" customWidth="1"/>
    <col min="15883" max="15883" width="10.26953125" bestFit="1" customWidth="1"/>
    <col min="15884" max="15884" width="11.26953125" customWidth="1"/>
    <col min="15885" max="15885" width="5" customWidth="1"/>
    <col min="15886" max="15891" width="15" customWidth="1"/>
    <col min="16131" max="16131" width="5.08984375" customWidth="1"/>
    <col min="16132" max="16132" width="41.7265625" customWidth="1"/>
    <col min="16133" max="16133" width="14.7265625" customWidth="1"/>
    <col min="16134" max="16134" width="14.90625" customWidth="1"/>
    <col min="16135" max="16136" width="11.7265625" customWidth="1"/>
    <col min="16137" max="16137" width="11.90625" bestFit="1" customWidth="1"/>
    <col min="16139" max="16139" width="10.26953125" bestFit="1" customWidth="1"/>
    <col min="16140" max="16140" width="11.26953125" customWidth="1"/>
    <col min="16141" max="16141" width="5" customWidth="1"/>
    <col min="16142" max="16147" width="15" customWidth="1"/>
  </cols>
  <sheetData>
    <row r="1" spans="1:20" ht="26.25" customHeight="1" x14ac:dyDescent="0.35">
      <c r="A1" s="11"/>
      <c r="B1" s="12" t="s">
        <v>198</v>
      </c>
      <c r="C1" s="13"/>
      <c r="D1" s="13"/>
      <c r="E1" s="13"/>
      <c r="F1" s="13"/>
      <c r="G1" s="13"/>
      <c r="H1" s="13"/>
      <c r="I1" s="13"/>
      <c r="J1" s="13"/>
      <c r="K1" s="13"/>
      <c r="L1" s="2"/>
      <c r="M1" s="2"/>
      <c r="N1" s="2"/>
      <c r="O1" s="2"/>
      <c r="P1" s="2"/>
      <c r="Q1" s="2"/>
      <c r="R1" s="2"/>
      <c r="S1" s="2"/>
      <c r="T1" s="2"/>
    </row>
    <row r="2" spans="1:20" ht="15.5" customHeight="1" x14ac:dyDescent="0.35">
      <c r="A2" s="14"/>
      <c r="B2" s="15" t="s">
        <v>53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2"/>
      <c r="R2" s="2"/>
      <c r="S2" s="2"/>
      <c r="T2" s="2"/>
    </row>
    <row r="3" spans="1:20" ht="11" customHeight="1" x14ac:dyDescent="0.3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Q3" s="2"/>
      <c r="R3" s="2"/>
      <c r="S3" s="2"/>
      <c r="T3" s="2"/>
    </row>
    <row r="4" spans="1:20" ht="12" customHeight="1" x14ac:dyDescent="0.35">
      <c r="A4" s="14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20" ht="21.75" customHeight="1" x14ac:dyDescent="0.35">
      <c r="A5" s="14"/>
      <c r="B5" s="17" t="s">
        <v>145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20" s="105" customFormat="1" ht="30" customHeight="1" x14ac:dyDescent="0.35">
      <c r="A6" s="14"/>
      <c r="B6" s="85" t="s">
        <v>9</v>
      </c>
      <c r="C6" s="125" t="s">
        <v>146</v>
      </c>
      <c r="D6" s="108"/>
      <c r="E6" s="126" t="s">
        <v>147</v>
      </c>
      <c r="F6" s="126" t="s">
        <v>148</v>
      </c>
      <c r="G6" s="109"/>
      <c r="H6" s="127" t="s">
        <v>149</v>
      </c>
      <c r="I6" s="224" t="s">
        <v>11</v>
      </c>
      <c r="J6" s="225"/>
      <c r="K6" s="225"/>
      <c r="L6" s="225"/>
      <c r="M6" s="225"/>
      <c r="N6" s="226"/>
      <c r="O6" s="226"/>
      <c r="P6" s="226"/>
    </row>
    <row r="7" spans="1:20" ht="14.5" customHeight="1" x14ac:dyDescent="0.35">
      <c r="A7" s="14"/>
      <c r="C7" s="68">
        <v>44196</v>
      </c>
      <c r="D7" s="87"/>
      <c r="E7" s="128"/>
      <c r="F7" s="128"/>
      <c r="G7" s="91"/>
      <c r="H7" s="68">
        <v>44196</v>
      </c>
      <c r="I7" s="69">
        <v>44561</v>
      </c>
      <c r="J7" s="68">
        <v>44926</v>
      </c>
      <c r="K7" s="68">
        <v>45291</v>
      </c>
      <c r="L7" s="68">
        <v>45656</v>
      </c>
      <c r="M7" s="68">
        <v>46021</v>
      </c>
      <c r="N7" s="68">
        <v>46386</v>
      </c>
      <c r="O7" s="68">
        <v>46751</v>
      </c>
      <c r="P7" s="68">
        <v>47116</v>
      </c>
    </row>
    <row r="8" spans="1:20" ht="14.5" customHeight="1" x14ac:dyDescent="0.35">
      <c r="A8" s="14"/>
      <c r="B8" s="80" t="s">
        <v>150</v>
      </c>
      <c r="C8" s="129"/>
      <c r="D8" s="130"/>
      <c r="E8" s="131"/>
      <c r="F8" s="131"/>
      <c r="G8" s="78"/>
      <c r="H8" s="78"/>
      <c r="I8" s="78"/>
      <c r="J8" s="78"/>
      <c r="K8" s="78"/>
      <c r="L8" s="78"/>
      <c r="M8" s="78"/>
      <c r="N8" s="78"/>
      <c r="O8" s="78"/>
      <c r="P8" s="78"/>
    </row>
    <row r="9" spans="1:20" ht="14.5" customHeight="1" x14ac:dyDescent="0.35">
      <c r="A9" s="14"/>
      <c r="B9" s="81" t="s">
        <v>2</v>
      </c>
      <c r="C9" s="22">
        <v>564994.79999999993</v>
      </c>
      <c r="D9" s="132"/>
      <c r="E9" s="133"/>
      <c r="F9" s="133"/>
      <c r="G9" s="78"/>
      <c r="H9" s="27">
        <v>564994.79999999993</v>
      </c>
      <c r="I9" s="27">
        <v>610656.49720906792</v>
      </c>
      <c r="J9" s="27">
        <v>719392.72378917644</v>
      </c>
      <c r="K9" s="27">
        <v>817347.37119528395</v>
      </c>
      <c r="L9" s="27">
        <v>770808.01910374477</v>
      </c>
      <c r="M9" s="27">
        <v>734333.9958367839</v>
      </c>
      <c r="N9" s="27">
        <v>469728.08950366359</v>
      </c>
      <c r="O9" s="27">
        <v>631692.20052058063</v>
      </c>
      <c r="P9" s="27">
        <v>810435.18101605668</v>
      </c>
    </row>
    <row r="10" spans="1:20" ht="14.5" customHeight="1" x14ac:dyDescent="0.35">
      <c r="A10" s="14"/>
      <c r="B10" s="81" t="s">
        <v>151</v>
      </c>
      <c r="C10" s="22">
        <v>16450.8</v>
      </c>
      <c r="D10" s="132"/>
      <c r="E10" s="133"/>
      <c r="F10" s="133"/>
      <c r="G10" s="78"/>
      <c r="H10" s="27">
        <v>16450.8</v>
      </c>
      <c r="I10" s="27">
        <v>17937.802717150684</v>
      </c>
      <c r="J10" s="27">
        <v>26813.306495070243</v>
      </c>
      <c r="K10" s="27">
        <v>29694.396440579789</v>
      </c>
      <c r="L10" s="27">
        <v>22180.733287159546</v>
      </c>
      <c r="M10" s="27">
        <v>23545.37278690502</v>
      </c>
      <c r="N10" s="27">
        <v>31385.445271401062</v>
      </c>
      <c r="O10" s="27">
        <v>32543.008743993723</v>
      </c>
      <c r="P10" s="27">
        <v>34060.428590005235</v>
      </c>
    </row>
    <row r="11" spans="1:20" ht="14.5" customHeight="1" x14ac:dyDescent="0.35">
      <c r="A11" s="14"/>
      <c r="B11" s="81" t="s">
        <v>152</v>
      </c>
      <c r="C11" s="22">
        <v>0</v>
      </c>
      <c r="D11" s="132"/>
      <c r="E11" s="133"/>
      <c r="F11" s="133"/>
      <c r="G11" s="78"/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</row>
    <row r="12" spans="1:20" ht="14.5" customHeight="1" x14ac:dyDescent="0.35">
      <c r="A12" s="14"/>
      <c r="B12" s="81" t="s">
        <v>153</v>
      </c>
      <c r="C12" s="22">
        <v>0</v>
      </c>
      <c r="D12" s="132"/>
      <c r="E12" s="133"/>
      <c r="F12" s="133"/>
      <c r="G12" s="78"/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</row>
    <row r="13" spans="1:20" ht="14.5" customHeight="1" x14ac:dyDescent="0.35">
      <c r="A13" s="14"/>
      <c r="B13" s="80" t="s">
        <v>154</v>
      </c>
      <c r="C13" s="134">
        <v>581445.6</v>
      </c>
      <c r="D13" s="81"/>
      <c r="E13" s="81"/>
      <c r="F13" s="81"/>
      <c r="G13" s="78"/>
      <c r="H13" s="134">
        <v>581445.6</v>
      </c>
      <c r="I13" s="134">
        <v>628594.29992621858</v>
      </c>
      <c r="J13" s="134">
        <v>746206.03028424666</v>
      </c>
      <c r="K13" s="134">
        <v>847041.76763586374</v>
      </c>
      <c r="L13" s="134">
        <v>792988.75239090435</v>
      </c>
      <c r="M13" s="134">
        <v>757879.36862368893</v>
      </c>
      <c r="N13" s="134">
        <v>501113.53477506468</v>
      </c>
      <c r="O13" s="134">
        <v>664235.20926457434</v>
      </c>
      <c r="P13" s="134">
        <v>844495.60960606195</v>
      </c>
    </row>
    <row r="14" spans="1:20" ht="14.5" customHeight="1" x14ac:dyDescent="0.35">
      <c r="A14" s="14"/>
      <c r="B14" s="81"/>
      <c r="C14" s="81"/>
      <c r="D14" s="81"/>
      <c r="E14" s="81"/>
      <c r="F14" s="81"/>
      <c r="G14" s="78"/>
      <c r="H14" s="78"/>
      <c r="I14" s="78"/>
      <c r="J14" s="78"/>
      <c r="K14" s="78"/>
      <c r="L14" s="78"/>
      <c r="M14" s="78"/>
      <c r="N14" s="78"/>
      <c r="O14" s="78"/>
      <c r="P14" s="78"/>
    </row>
    <row r="15" spans="1:20" ht="14.5" customHeight="1" x14ac:dyDescent="0.35">
      <c r="A15" s="14"/>
      <c r="B15" s="81" t="s">
        <v>155</v>
      </c>
      <c r="C15" s="22">
        <v>94977.600000000006</v>
      </c>
      <c r="D15" s="81"/>
      <c r="E15" s="81">
        <v>3093810</v>
      </c>
      <c r="F15" s="81"/>
      <c r="G15" s="78"/>
      <c r="H15" s="27">
        <v>3188787.6</v>
      </c>
      <c r="I15" s="27">
        <v>3188787.6</v>
      </c>
      <c r="J15" s="27">
        <v>3188787.6</v>
      </c>
      <c r="K15" s="27">
        <v>3188787.6</v>
      </c>
      <c r="L15" s="27">
        <v>3188787.6</v>
      </c>
      <c r="M15" s="27">
        <v>3188787.6</v>
      </c>
      <c r="N15" s="27">
        <v>3188787.6</v>
      </c>
      <c r="O15" s="27">
        <v>3188787.6</v>
      </c>
      <c r="P15" s="27">
        <v>3188787.6</v>
      </c>
    </row>
    <row r="16" spans="1:20" ht="14.5" customHeight="1" x14ac:dyDescent="0.35">
      <c r="A16" s="14"/>
      <c r="B16" s="81" t="s">
        <v>156</v>
      </c>
      <c r="C16" s="22">
        <v>0</v>
      </c>
      <c r="D16" s="81"/>
      <c r="E16" s="81">
        <v>221257.51200000002</v>
      </c>
      <c r="F16" s="81"/>
      <c r="G16" s="78"/>
      <c r="H16" s="27">
        <v>221257.51200000002</v>
      </c>
      <c r="I16" s="27">
        <v>189649.296</v>
      </c>
      <c r="J16" s="27">
        <v>158041.07999999999</v>
      </c>
      <c r="K16" s="27">
        <v>126432.86399999999</v>
      </c>
      <c r="L16" s="27">
        <v>94824.647999999986</v>
      </c>
      <c r="M16" s="27">
        <v>63216.431999999986</v>
      </c>
      <c r="N16" s="27">
        <v>31608.215999999982</v>
      </c>
      <c r="O16" s="27">
        <v>0</v>
      </c>
      <c r="P16" s="27">
        <v>0</v>
      </c>
    </row>
    <row r="17" spans="1:16" ht="14.5" customHeight="1" x14ac:dyDescent="0.35">
      <c r="A17" s="14"/>
      <c r="B17" s="81" t="s">
        <v>157</v>
      </c>
      <c r="C17" s="22">
        <v>4135146</v>
      </c>
      <c r="D17" s="81"/>
      <c r="E17" s="81"/>
      <c r="F17" s="81"/>
      <c r="G17" s="78"/>
      <c r="H17" s="27">
        <v>4135146</v>
      </c>
      <c r="I17" s="27">
        <v>4171698.0913137682</v>
      </c>
      <c r="J17" s="27">
        <v>4217229.6075798227</v>
      </c>
      <c r="K17" s="27">
        <v>4267653.4855447989</v>
      </c>
      <c r="L17" s="27">
        <v>4189259.3296408104</v>
      </c>
      <c r="M17" s="27">
        <v>4116643.1843156964</v>
      </c>
      <c r="N17" s="27">
        <v>4048486.7364975</v>
      </c>
      <c r="O17" s="27">
        <v>4037207.5216281246</v>
      </c>
      <c r="P17" s="27">
        <v>4040952.6812115661</v>
      </c>
    </row>
    <row r="18" spans="1:16" ht="14.5" customHeight="1" x14ac:dyDescent="0.35">
      <c r="A18" s="14"/>
      <c r="B18" s="81" t="s">
        <v>158</v>
      </c>
      <c r="C18" s="22">
        <v>95409.599999999991</v>
      </c>
      <c r="D18" s="81"/>
      <c r="E18" s="81"/>
      <c r="F18" s="81"/>
      <c r="G18" s="78"/>
      <c r="H18" s="27">
        <v>95409.599999999991</v>
      </c>
      <c r="I18" s="27">
        <v>95409.599999999991</v>
      </c>
      <c r="J18" s="27">
        <v>95409.599999999991</v>
      </c>
      <c r="K18" s="27">
        <v>95409.599999999991</v>
      </c>
      <c r="L18" s="27">
        <v>95409.599999999991</v>
      </c>
      <c r="M18" s="27">
        <v>95409.599999999991</v>
      </c>
      <c r="N18" s="27">
        <v>95409.599999999991</v>
      </c>
      <c r="O18" s="27">
        <v>95409.599999999991</v>
      </c>
      <c r="P18" s="27">
        <v>95409.599999999991</v>
      </c>
    </row>
    <row r="19" spans="1:16" ht="14.5" customHeight="1" thickBot="1" x14ac:dyDescent="0.4">
      <c r="A19" s="14"/>
      <c r="B19" s="80" t="s">
        <v>159</v>
      </c>
      <c r="C19" s="135">
        <v>4906978.8</v>
      </c>
      <c r="D19" s="22"/>
      <c r="E19" s="22"/>
      <c r="F19" s="22"/>
      <c r="G19" s="27"/>
      <c r="H19" s="135">
        <v>8222046.3119999999</v>
      </c>
      <c r="I19" s="135">
        <v>8274138.887239987</v>
      </c>
      <c r="J19" s="135">
        <v>8405673.9178640693</v>
      </c>
      <c r="K19" s="135">
        <v>8525325.3171806615</v>
      </c>
      <c r="L19" s="135">
        <v>8361269.930031715</v>
      </c>
      <c r="M19" s="135">
        <v>8221936.1849393845</v>
      </c>
      <c r="N19" s="135">
        <v>7865405.6872725645</v>
      </c>
      <c r="O19" s="135">
        <v>7985639.9308926985</v>
      </c>
      <c r="P19" s="135">
        <v>8169645.4908176279</v>
      </c>
    </row>
    <row r="20" spans="1:16" ht="14.5" customHeight="1" thickTop="1" x14ac:dyDescent="0.35">
      <c r="A20" s="14"/>
      <c r="B20" s="81"/>
      <c r="C20" s="22"/>
      <c r="D20" s="22"/>
      <c r="E20" s="22"/>
      <c r="F20" s="22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ht="14.5" customHeight="1" x14ac:dyDescent="0.35">
      <c r="A21" s="14"/>
      <c r="B21" s="80" t="s">
        <v>160</v>
      </c>
      <c r="C21" s="22"/>
      <c r="D21" s="22"/>
      <c r="E21" s="22"/>
      <c r="F21" s="22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ht="14.5" customHeight="1" x14ac:dyDescent="0.35">
      <c r="A22" s="14"/>
      <c r="B22" s="81" t="s">
        <v>161</v>
      </c>
      <c r="C22" s="22">
        <v>303837.59999999998</v>
      </c>
      <c r="D22" s="22"/>
      <c r="E22" s="22"/>
      <c r="F22" s="22"/>
      <c r="G22" s="27"/>
      <c r="H22" s="27">
        <v>303837.59999999998</v>
      </c>
      <c r="I22" s="27">
        <v>251018.20859779569</v>
      </c>
      <c r="J22" s="27">
        <v>279945.54973193858</v>
      </c>
      <c r="K22" s="27">
        <v>310025.70074841689</v>
      </c>
      <c r="L22" s="27">
        <v>285180.8565491942</v>
      </c>
      <c r="M22" s="27">
        <v>220737.86987723454</v>
      </c>
      <c r="N22" s="27">
        <v>274263.24312568991</v>
      </c>
      <c r="O22" s="27">
        <v>256537.39975612311</v>
      </c>
      <c r="P22" s="27">
        <v>268499.26058762893</v>
      </c>
    </row>
    <row r="23" spans="1:16" ht="14.5" customHeight="1" x14ac:dyDescent="0.35">
      <c r="A23" s="14"/>
      <c r="B23" s="81" t="s">
        <v>162</v>
      </c>
      <c r="C23" s="24">
        <v>0</v>
      </c>
      <c r="D23" s="22"/>
      <c r="E23" s="22"/>
      <c r="F23" s="22"/>
      <c r="G23" s="27"/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>
        <v>0</v>
      </c>
      <c r="N23" s="123">
        <v>0</v>
      </c>
      <c r="O23" s="123">
        <v>0</v>
      </c>
      <c r="P23" s="123">
        <v>0</v>
      </c>
    </row>
    <row r="24" spans="1:16" ht="14.5" customHeight="1" x14ac:dyDescent="0.35">
      <c r="A24" s="14"/>
      <c r="B24" s="80" t="s">
        <v>163</v>
      </c>
      <c r="C24" s="134">
        <v>303837.59999999998</v>
      </c>
      <c r="D24" s="22"/>
      <c r="E24" s="22"/>
      <c r="F24" s="22"/>
      <c r="G24" s="27"/>
      <c r="H24" s="22">
        <v>303837.59999999998</v>
      </c>
      <c r="I24" s="22">
        <v>251018.20859779569</v>
      </c>
      <c r="J24" s="22">
        <v>279945.54973193858</v>
      </c>
      <c r="K24" s="22">
        <v>310025.70074841689</v>
      </c>
      <c r="L24" s="22">
        <v>285180.8565491942</v>
      </c>
      <c r="M24" s="22">
        <v>220737.86987723454</v>
      </c>
      <c r="N24" s="22">
        <v>274263.24312568991</v>
      </c>
      <c r="O24" s="22">
        <v>256537.39975612311</v>
      </c>
      <c r="P24" s="22">
        <v>268499.26058762893</v>
      </c>
    </row>
    <row r="25" spans="1:16" ht="14.5" customHeight="1" x14ac:dyDescent="0.35">
      <c r="A25" s="14"/>
      <c r="B25" s="81"/>
      <c r="C25" s="22"/>
      <c r="D25" s="22"/>
      <c r="E25" s="22"/>
      <c r="F25" s="22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1:16" ht="14.5" customHeight="1" x14ac:dyDescent="0.35">
      <c r="A26" s="14"/>
      <c r="B26" s="81" t="s">
        <v>164</v>
      </c>
      <c r="C26" s="22">
        <v>3220346.4</v>
      </c>
      <c r="D26" s="22"/>
      <c r="E26" s="22">
        <v>3220346.4</v>
      </c>
      <c r="F26" s="22"/>
      <c r="G26" s="27"/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</row>
    <row r="27" spans="1:16" ht="14.5" customHeight="1" x14ac:dyDescent="0.35">
      <c r="A27" s="14"/>
      <c r="B27" s="81" t="s">
        <v>173</v>
      </c>
      <c r="C27" s="24">
        <v>0</v>
      </c>
      <c r="D27" s="22"/>
      <c r="E27" s="22"/>
      <c r="F27" s="22">
        <v>0</v>
      </c>
      <c r="G27" s="27"/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</row>
    <row r="28" spans="1:16" ht="14.5" customHeight="1" x14ac:dyDescent="0.35">
      <c r="A28" s="14"/>
      <c r="B28" s="81" t="s">
        <v>3</v>
      </c>
      <c r="C28" s="24">
        <v>0</v>
      </c>
      <c r="D28" s="22"/>
      <c r="E28" s="22"/>
      <c r="F28" s="22">
        <v>700000</v>
      </c>
      <c r="G28" s="27"/>
      <c r="H28" s="27">
        <v>700000</v>
      </c>
      <c r="I28" s="27">
        <v>700000</v>
      </c>
      <c r="J28" s="27">
        <v>665000</v>
      </c>
      <c r="K28" s="27">
        <v>595000</v>
      </c>
      <c r="L28" s="27">
        <v>525000</v>
      </c>
      <c r="M28" s="27">
        <v>420000</v>
      </c>
      <c r="N28" s="27">
        <v>0</v>
      </c>
      <c r="O28" s="27">
        <v>0</v>
      </c>
      <c r="P28" s="27">
        <v>0</v>
      </c>
    </row>
    <row r="29" spans="1:16" ht="14.5" customHeight="1" x14ac:dyDescent="0.35">
      <c r="A29" s="14"/>
      <c r="B29" s="81" t="s">
        <v>4</v>
      </c>
      <c r="C29" s="24">
        <v>0</v>
      </c>
      <c r="D29" s="22"/>
      <c r="E29" s="22"/>
      <c r="F29" s="22">
        <v>800000</v>
      </c>
      <c r="G29" s="27"/>
      <c r="H29" s="27">
        <v>800000</v>
      </c>
      <c r="I29" s="27">
        <v>800000</v>
      </c>
      <c r="J29" s="27">
        <v>792000</v>
      </c>
      <c r="K29" s="27">
        <v>784000</v>
      </c>
      <c r="L29" s="27">
        <v>776000</v>
      </c>
      <c r="M29" s="27">
        <v>768000</v>
      </c>
      <c r="N29" s="27">
        <v>0</v>
      </c>
      <c r="O29" s="27">
        <v>0</v>
      </c>
      <c r="P29" s="27">
        <v>0</v>
      </c>
    </row>
    <row r="30" spans="1:16" ht="14.5" customHeight="1" x14ac:dyDescent="0.35">
      <c r="A30" s="14"/>
      <c r="B30" s="81" t="s">
        <v>136</v>
      </c>
      <c r="C30" s="24"/>
      <c r="D30" s="22"/>
      <c r="E30" s="22"/>
      <c r="F30" s="22"/>
      <c r="G30" s="27"/>
      <c r="H30" s="27"/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700000</v>
      </c>
      <c r="O30" s="27">
        <v>693000</v>
      </c>
      <c r="P30" s="27">
        <v>686000</v>
      </c>
    </row>
    <row r="31" spans="1:16" ht="14.5" customHeight="1" x14ac:dyDescent="0.35">
      <c r="A31" s="14"/>
      <c r="B31" s="81" t="s">
        <v>31</v>
      </c>
      <c r="C31" s="24">
        <v>0</v>
      </c>
      <c r="D31" s="22"/>
      <c r="E31" s="22"/>
      <c r="F31" s="22">
        <v>795000</v>
      </c>
      <c r="G31" s="27"/>
      <c r="H31" s="123">
        <v>795000</v>
      </c>
      <c r="I31" s="123">
        <v>795000</v>
      </c>
      <c r="J31" s="123">
        <v>795000</v>
      </c>
      <c r="K31" s="123">
        <v>795000</v>
      </c>
      <c r="L31" s="123">
        <v>795000</v>
      </c>
      <c r="M31" s="123">
        <v>795000</v>
      </c>
      <c r="N31" s="123">
        <v>795000</v>
      </c>
      <c r="O31" s="123">
        <v>795000</v>
      </c>
      <c r="P31" s="123">
        <v>795000</v>
      </c>
    </row>
    <row r="32" spans="1:16" ht="14.5" customHeight="1" x14ac:dyDescent="0.35">
      <c r="A32" s="14"/>
      <c r="B32" s="81" t="s">
        <v>7</v>
      </c>
      <c r="C32" s="22">
        <v>3220346.4</v>
      </c>
      <c r="D32" s="22"/>
      <c r="E32" s="22"/>
      <c r="F32" s="22"/>
      <c r="G32" s="27"/>
      <c r="H32" s="22">
        <v>2295000</v>
      </c>
      <c r="I32" s="27">
        <v>2295000</v>
      </c>
      <c r="J32" s="27">
        <v>2252000</v>
      </c>
      <c r="K32" s="27">
        <v>2174000</v>
      </c>
      <c r="L32" s="27">
        <v>2096000</v>
      </c>
      <c r="M32" s="27">
        <v>1983000</v>
      </c>
      <c r="N32" s="27">
        <v>1495000</v>
      </c>
      <c r="O32" s="27">
        <v>1488000</v>
      </c>
      <c r="P32" s="27">
        <v>1481000</v>
      </c>
    </row>
    <row r="33" spans="1:16" ht="14.5" customHeight="1" x14ac:dyDescent="0.35">
      <c r="A33" s="14"/>
      <c r="B33" s="81"/>
      <c r="C33" s="22"/>
      <c r="D33" s="22"/>
      <c r="E33" s="22"/>
      <c r="F33" s="22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ht="14.5" customHeight="1" x14ac:dyDescent="0.35">
      <c r="A34" s="14"/>
      <c r="B34" s="81" t="s">
        <v>165</v>
      </c>
      <c r="C34" s="22">
        <v>321700.8</v>
      </c>
      <c r="D34" s="22"/>
      <c r="E34" s="22"/>
      <c r="F34" s="22"/>
      <c r="G34" s="27"/>
      <c r="H34" s="27">
        <v>321700.8</v>
      </c>
      <c r="I34" s="27">
        <v>321704.01613482321</v>
      </c>
      <c r="J34" s="27">
        <v>321708.47981971718</v>
      </c>
      <c r="K34" s="27">
        <v>321713.61680975062</v>
      </c>
      <c r="L34" s="27">
        <v>321711.74036643311</v>
      </c>
      <c r="M34" s="27">
        <v>321712.90862647869</v>
      </c>
      <c r="N34" s="27">
        <v>321715.2980472077</v>
      </c>
      <c r="O34" s="27">
        <v>321719.74187948601</v>
      </c>
      <c r="P34" s="27">
        <v>321725.23056389415</v>
      </c>
    </row>
    <row r="35" spans="1:16" ht="14.5" customHeight="1" x14ac:dyDescent="0.35">
      <c r="A35" s="14"/>
      <c r="B35" s="80" t="s">
        <v>166</v>
      </c>
      <c r="C35" s="134">
        <v>3845884.8</v>
      </c>
      <c r="D35" s="22"/>
      <c r="E35" s="22"/>
      <c r="F35" s="22"/>
      <c r="G35" s="27"/>
      <c r="H35" s="134">
        <v>2920538.4</v>
      </c>
      <c r="I35" s="134">
        <v>2867722.2247326188</v>
      </c>
      <c r="J35" s="134">
        <v>2853654.029551656</v>
      </c>
      <c r="K35" s="134">
        <v>2805739.3175581675</v>
      </c>
      <c r="L35" s="134">
        <v>2702892.5969156274</v>
      </c>
      <c r="M35" s="134">
        <v>2525450.7785037132</v>
      </c>
      <c r="N35" s="134">
        <v>2090978.5411728977</v>
      </c>
      <c r="O35" s="134">
        <v>2066257.1416356091</v>
      </c>
      <c r="P35" s="134">
        <v>2071224.4911515231</v>
      </c>
    </row>
    <row r="36" spans="1:16" ht="14.5" customHeight="1" x14ac:dyDescent="0.35">
      <c r="A36" s="14"/>
      <c r="B36" s="81"/>
      <c r="C36" s="22"/>
      <c r="D36" s="22"/>
      <c r="E36" s="22"/>
      <c r="F36" s="22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 ht="14.5" customHeight="1" x14ac:dyDescent="0.35">
      <c r="A37" s="14"/>
      <c r="B37" s="80" t="s">
        <v>167</v>
      </c>
      <c r="C37" s="22"/>
      <c r="D37" s="22"/>
      <c r="E37" s="22"/>
      <c r="F37" s="22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 ht="14.5" customHeight="1" x14ac:dyDescent="0.35">
      <c r="A38" s="14"/>
      <c r="B38" s="81" t="s">
        <v>168</v>
      </c>
      <c r="C38" s="22">
        <v>2131.1999999999998</v>
      </c>
      <c r="D38" s="22"/>
      <c r="E38" s="22">
        <v>2131.1999999999998</v>
      </c>
      <c r="F38" s="22">
        <v>5301507.9120000005</v>
      </c>
      <c r="G38" s="27"/>
      <c r="H38" s="27">
        <v>5301507.9120000005</v>
      </c>
      <c r="I38" s="27">
        <v>5301507.9120000005</v>
      </c>
      <c r="J38" s="27">
        <v>5301507.9120000005</v>
      </c>
      <c r="K38" s="27">
        <v>5301507.9120000005</v>
      </c>
      <c r="L38" s="27">
        <v>5301507.9120000005</v>
      </c>
      <c r="M38" s="27">
        <v>5301507.9120000005</v>
      </c>
      <c r="N38" s="27">
        <v>5301507.9120000005</v>
      </c>
      <c r="O38" s="27">
        <v>5301507.9120000005</v>
      </c>
      <c r="P38" s="27">
        <v>5301507.9120000005</v>
      </c>
    </row>
    <row r="39" spans="1:16" ht="14.5" customHeight="1" x14ac:dyDescent="0.35">
      <c r="A39" s="14"/>
      <c r="B39" s="81" t="s">
        <v>169</v>
      </c>
      <c r="C39" s="22">
        <v>1112559.5999999999</v>
      </c>
      <c r="D39" s="22"/>
      <c r="E39" s="22">
        <v>1112559.5999999999</v>
      </c>
      <c r="F39" s="22"/>
      <c r="G39" s="27"/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</row>
    <row r="40" spans="1:16" ht="14.5" customHeight="1" x14ac:dyDescent="0.35">
      <c r="A40" s="14"/>
      <c r="B40" s="81" t="s">
        <v>170</v>
      </c>
      <c r="C40" s="22">
        <v>-53596.799999999996</v>
      </c>
      <c r="D40" s="22"/>
      <c r="E40" s="22">
        <v>-53596.799999999996</v>
      </c>
      <c r="F40" s="22"/>
      <c r="G40" s="27"/>
      <c r="H40" s="123">
        <v>0</v>
      </c>
      <c r="I40" s="123">
        <v>104908.75050736795</v>
      </c>
      <c r="J40" s="123">
        <v>250511.97631241338</v>
      </c>
      <c r="K40" s="123">
        <v>418078.08762249484</v>
      </c>
      <c r="L40" s="123">
        <v>356869.42111608747</v>
      </c>
      <c r="M40" s="123">
        <v>394977.49443567224</v>
      </c>
      <c r="N40" s="123">
        <v>472919.23409966758</v>
      </c>
      <c r="O40" s="123">
        <v>617874.87725709029</v>
      </c>
      <c r="P40" s="123">
        <v>796913.0876661056</v>
      </c>
    </row>
    <row r="41" spans="1:16" ht="14.5" customHeight="1" x14ac:dyDescent="0.35">
      <c r="A41" s="14"/>
      <c r="B41" s="80" t="s">
        <v>171</v>
      </c>
      <c r="C41" s="22">
        <v>1061093.9999999998</v>
      </c>
      <c r="D41" s="22"/>
      <c r="E41" s="22"/>
      <c r="F41" s="22"/>
      <c r="G41" s="27"/>
      <c r="H41" s="27">
        <v>5301507.9120000005</v>
      </c>
      <c r="I41" s="27">
        <v>5406416.6625073683</v>
      </c>
      <c r="J41" s="27">
        <v>5552019.8883124143</v>
      </c>
      <c r="K41" s="27">
        <v>5719585.9996224949</v>
      </c>
      <c r="L41" s="27">
        <v>5658377.3331160881</v>
      </c>
      <c r="M41" s="27">
        <v>5696485.4064356731</v>
      </c>
      <c r="N41" s="27">
        <v>5774427.146099668</v>
      </c>
      <c r="O41" s="27">
        <v>5919382.7892570905</v>
      </c>
      <c r="P41" s="27">
        <v>6098420.999666106</v>
      </c>
    </row>
    <row r="42" spans="1:16" ht="14.5" customHeight="1" x14ac:dyDescent="0.35">
      <c r="A42" s="14"/>
      <c r="B42" s="81"/>
      <c r="C42" s="22"/>
      <c r="D42" s="22"/>
      <c r="E42" s="22"/>
      <c r="F42" s="22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 ht="14.5" customHeight="1" thickBot="1" x14ac:dyDescent="0.4">
      <c r="A43" s="14"/>
      <c r="B43" s="80" t="s">
        <v>172</v>
      </c>
      <c r="C43" s="135">
        <v>4906978.8</v>
      </c>
      <c r="D43" s="22"/>
      <c r="E43" s="135">
        <v>7596507.9120000005</v>
      </c>
      <c r="F43" s="135">
        <v>7596507.9120000005</v>
      </c>
      <c r="G43" s="27"/>
      <c r="H43" s="135">
        <v>8222046.3120000008</v>
      </c>
      <c r="I43" s="135">
        <v>8274138.887239987</v>
      </c>
      <c r="J43" s="135">
        <v>8405673.9178640693</v>
      </c>
      <c r="K43" s="135">
        <v>8525325.3171806633</v>
      </c>
      <c r="L43" s="135">
        <v>8361269.930031715</v>
      </c>
      <c r="M43" s="135">
        <v>8221936.1849393863</v>
      </c>
      <c r="N43" s="135">
        <v>7865405.6872725654</v>
      </c>
      <c r="O43" s="135">
        <v>7985639.9308926994</v>
      </c>
      <c r="P43" s="135">
        <v>8169645.4908176288</v>
      </c>
    </row>
    <row r="44" spans="1:16" ht="21.75" customHeight="1" thickTop="1" x14ac:dyDescent="0.35">
      <c r="A44" s="14"/>
      <c r="B44" s="80"/>
      <c r="C44" s="22"/>
      <c r="D44" s="22"/>
      <c r="E44" s="22"/>
      <c r="F44" s="22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1:16" ht="21.75" customHeight="1" x14ac:dyDescent="0.35">
      <c r="A45" s="14"/>
      <c r="P45" s="119" t="s">
        <v>199</v>
      </c>
    </row>
    <row r="46" spans="1:16" ht="21.75" customHeight="1" x14ac:dyDescent="0.35">
      <c r="A46" s="14"/>
    </row>
    <row r="47" spans="1:16" ht="21.75" customHeight="1" x14ac:dyDescent="0.35">
      <c r="A47" s="14"/>
    </row>
    <row r="48" spans="1:16" ht="21.75" customHeight="1" x14ac:dyDescent="0.35">
      <c r="A48" s="14"/>
    </row>
    <row r="49" spans="1:1" ht="21.75" customHeight="1" x14ac:dyDescent="0.35">
      <c r="A49" s="14"/>
    </row>
    <row r="50" spans="1:1" ht="21.75" customHeight="1" x14ac:dyDescent="0.35">
      <c r="A50" s="14"/>
    </row>
    <row r="51" spans="1:1" ht="21.75" customHeight="1" x14ac:dyDescent="0.35">
      <c r="A51" s="14"/>
    </row>
    <row r="52" spans="1:1" ht="21.75" customHeight="1" x14ac:dyDescent="0.35">
      <c r="A52" s="14"/>
    </row>
    <row r="53" spans="1:1" ht="21.75" customHeight="1" x14ac:dyDescent="0.35">
      <c r="A53" s="14"/>
    </row>
    <row r="54" spans="1:1" ht="21.75" customHeight="1" x14ac:dyDescent="0.35">
      <c r="A54" s="14"/>
    </row>
    <row r="55" spans="1:1" ht="21.75" customHeight="1" x14ac:dyDescent="0.35">
      <c r="A55" s="14"/>
    </row>
    <row r="56" spans="1:1" ht="21.75" customHeight="1" x14ac:dyDescent="0.35">
      <c r="A56" s="14"/>
    </row>
    <row r="57" spans="1:1" ht="21.75" customHeight="1" x14ac:dyDescent="0.35">
      <c r="A57" s="14"/>
    </row>
    <row r="58" spans="1:1" ht="21.75" customHeight="1" x14ac:dyDescent="0.35">
      <c r="A58" s="14"/>
    </row>
    <row r="59" spans="1:1" ht="21.75" customHeight="1" x14ac:dyDescent="0.35">
      <c r="A59" s="14"/>
    </row>
    <row r="60" spans="1:1" ht="21.75" customHeight="1" x14ac:dyDescent="0.35">
      <c r="A60" s="14"/>
    </row>
    <row r="61" spans="1:1" ht="21.75" customHeight="1" x14ac:dyDescent="0.35">
      <c r="A61" s="14"/>
    </row>
    <row r="62" spans="1:1" ht="21.75" customHeight="1" x14ac:dyDescent="0.35">
      <c r="A62" s="14"/>
    </row>
    <row r="63" spans="1:1" ht="21.75" customHeight="1" x14ac:dyDescent="0.35">
      <c r="A63" s="14"/>
    </row>
    <row r="64" spans="1:1" ht="21.75" customHeight="1" x14ac:dyDescent="0.35">
      <c r="A64" s="14"/>
    </row>
    <row r="65" spans="1:1" ht="21.75" customHeight="1" x14ac:dyDescent="0.35">
      <c r="A65" s="14"/>
    </row>
    <row r="66" spans="1:1" ht="21.75" customHeight="1" x14ac:dyDescent="0.35">
      <c r="A66" s="14"/>
    </row>
    <row r="67" spans="1:1" ht="21.75" customHeight="1" x14ac:dyDescent="0.35">
      <c r="A67" s="14"/>
    </row>
    <row r="68" spans="1:1" ht="21.75" customHeight="1" x14ac:dyDescent="0.35">
      <c r="A68" s="14"/>
    </row>
    <row r="69" spans="1:1" ht="21.75" customHeight="1" x14ac:dyDescent="0.35">
      <c r="A69" s="14"/>
    </row>
    <row r="70" spans="1:1" ht="21.75" customHeight="1" x14ac:dyDescent="0.35">
      <c r="A70" s="14"/>
    </row>
    <row r="71" spans="1:1" ht="21.75" customHeight="1" x14ac:dyDescent="0.35">
      <c r="A71" s="14"/>
    </row>
    <row r="72" spans="1:1" ht="21.75" customHeight="1" x14ac:dyDescent="0.35">
      <c r="A72" s="14"/>
    </row>
    <row r="73" spans="1:1" ht="21.75" customHeight="1" x14ac:dyDescent="0.35">
      <c r="A73" s="14"/>
    </row>
    <row r="74" spans="1:1" ht="21.75" customHeight="1" x14ac:dyDescent="0.35">
      <c r="A74" s="14"/>
    </row>
    <row r="75" spans="1:1" ht="21.75" customHeight="1" x14ac:dyDescent="0.35">
      <c r="A75" s="14"/>
    </row>
    <row r="76" spans="1:1" ht="21.75" customHeight="1" x14ac:dyDescent="0.35">
      <c r="A76" s="14"/>
    </row>
    <row r="77" spans="1:1" ht="21.75" customHeight="1" x14ac:dyDescent="0.35">
      <c r="A77" s="14"/>
    </row>
    <row r="78" spans="1:1" ht="21.75" customHeight="1" x14ac:dyDescent="0.35">
      <c r="A78" s="14"/>
    </row>
    <row r="79" spans="1:1" ht="21.75" customHeight="1" x14ac:dyDescent="0.35">
      <c r="A79" s="14"/>
    </row>
    <row r="80" spans="1:1" ht="21.75" customHeight="1" x14ac:dyDescent="0.35">
      <c r="A80" s="14"/>
    </row>
    <row r="81" spans="1:1" ht="21.75" customHeight="1" x14ac:dyDescent="0.35">
      <c r="A81" s="14"/>
    </row>
    <row r="82" spans="1:1" ht="21.75" customHeight="1" x14ac:dyDescent="0.35">
      <c r="A82" s="14"/>
    </row>
    <row r="83" spans="1:1" ht="21.75" customHeight="1" x14ac:dyDescent="0.35">
      <c r="A83" s="14"/>
    </row>
    <row r="84" spans="1:1" ht="21.75" customHeight="1" x14ac:dyDescent="0.35">
      <c r="A84" s="14"/>
    </row>
    <row r="85" spans="1:1" ht="21.75" customHeight="1" x14ac:dyDescent="0.35">
      <c r="A85" s="14"/>
    </row>
    <row r="86" spans="1:1" ht="21.75" customHeight="1" x14ac:dyDescent="0.35">
      <c r="A86" s="14"/>
    </row>
    <row r="87" spans="1:1" ht="21.75" customHeight="1" x14ac:dyDescent="0.35">
      <c r="A87" s="14"/>
    </row>
    <row r="88" spans="1:1" ht="21.75" customHeight="1" x14ac:dyDescent="0.35">
      <c r="A88" s="14"/>
    </row>
    <row r="89" spans="1:1" ht="21.75" customHeight="1" x14ac:dyDescent="0.35">
      <c r="A89" s="14"/>
    </row>
    <row r="90" spans="1:1" ht="21.75" customHeight="1" x14ac:dyDescent="0.35">
      <c r="A90" s="14"/>
    </row>
    <row r="91" spans="1:1" ht="21.75" customHeight="1" x14ac:dyDescent="0.35">
      <c r="A91" s="14"/>
    </row>
    <row r="92" spans="1:1" ht="21.75" customHeight="1" x14ac:dyDescent="0.35">
      <c r="A92" s="14"/>
    </row>
    <row r="93" spans="1:1" ht="21.75" customHeight="1" x14ac:dyDescent="0.35">
      <c r="A93" s="14"/>
    </row>
    <row r="94" spans="1:1" ht="21.75" customHeight="1" x14ac:dyDescent="0.35">
      <c r="A94" s="14"/>
    </row>
    <row r="95" spans="1:1" ht="21.75" customHeight="1" x14ac:dyDescent="0.35">
      <c r="A95" s="14"/>
    </row>
    <row r="96" spans="1:1" ht="21.75" customHeight="1" x14ac:dyDescent="0.35">
      <c r="A96" s="14"/>
    </row>
    <row r="97" spans="1:1" ht="21.75" customHeight="1" x14ac:dyDescent="0.35">
      <c r="A97" s="14"/>
    </row>
    <row r="98" spans="1:1" ht="21.75" customHeight="1" x14ac:dyDescent="0.35">
      <c r="A98" s="14"/>
    </row>
    <row r="99" spans="1:1" ht="21.75" customHeight="1" x14ac:dyDescent="0.35">
      <c r="A99" s="14"/>
    </row>
    <row r="100" spans="1:1" ht="21.75" customHeight="1" x14ac:dyDescent="0.35">
      <c r="A100" s="14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  <row r="112" spans="1:1" ht="21.75" customHeight="1" x14ac:dyDescent="0.35">
      <c r="A112"/>
    </row>
    <row r="113" spans="1:1" ht="21.75" customHeight="1" x14ac:dyDescent="0.35">
      <c r="A113"/>
    </row>
    <row r="114" spans="1:1" ht="21.75" customHeight="1" x14ac:dyDescent="0.35">
      <c r="A114"/>
    </row>
    <row r="115" spans="1:1" ht="21.75" customHeight="1" x14ac:dyDescent="0.35">
      <c r="A115"/>
    </row>
    <row r="116" spans="1:1" ht="21.75" customHeight="1" x14ac:dyDescent="0.35">
      <c r="A116"/>
    </row>
    <row r="117" spans="1:1" ht="21.75" customHeight="1" x14ac:dyDescent="0.35">
      <c r="A117"/>
    </row>
    <row r="118" spans="1:1" ht="21.75" customHeight="1" x14ac:dyDescent="0.35">
      <c r="A118"/>
    </row>
    <row r="119" spans="1:1" ht="21.75" customHeight="1" x14ac:dyDescent="0.35">
      <c r="A119"/>
    </row>
    <row r="120" spans="1:1" ht="21.75" customHeight="1" x14ac:dyDescent="0.35">
      <c r="A120"/>
    </row>
    <row r="121" spans="1:1" ht="21.75" customHeight="1" x14ac:dyDescent="0.35">
      <c r="A121"/>
    </row>
    <row r="122" spans="1:1" ht="21.75" customHeight="1" x14ac:dyDescent="0.35">
      <c r="A122"/>
    </row>
    <row r="123" spans="1:1" ht="21.75" customHeight="1" x14ac:dyDescent="0.35">
      <c r="A123"/>
    </row>
    <row r="124" spans="1:1" ht="21.75" customHeight="1" x14ac:dyDescent="0.35">
      <c r="A124"/>
    </row>
    <row r="125" spans="1:1" ht="21.75" customHeight="1" x14ac:dyDescent="0.35">
      <c r="A125"/>
    </row>
    <row r="126" spans="1:1" ht="21.75" customHeight="1" x14ac:dyDescent="0.35">
      <c r="A126"/>
    </row>
    <row r="127" spans="1:1" ht="21.75" customHeight="1" x14ac:dyDescent="0.35">
      <c r="A127"/>
    </row>
    <row r="128" spans="1:1" ht="21.75" customHeight="1" x14ac:dyDescent="0.35">
      <c r="A128"/>
    </row>
    <row r="129" spans="1:1" ht="21.75" customHeight="1" x14ac:dyDescent="0.35">
      <c r="A129"/>
    </row>
    <row r="130" spans="1:1" ht="21.75" customHeight="1" x14ac:dyDescent="0.35">
      <c r="A130"/>
    </row>
    <row r="131" spans="1:1" ht="21.75" customHeight="1" x14ac:dyDescent="0.35">
      <c r="A131"/>
    </row>
    <row r="132" spans="1:1" ht="21.75" customHeight="1" x14ac:dyDescent="0.35">
      <c r="A132"/>
    </row>
    <row r="133" spans="1:1" ht="21.75" customHeight="1" x14ac:dyDescent="0.35">
      <c r="A133"/>
    </row>
    <row r="134" spans="1:1" ht="21.75" customHeight="1" x14ac:dyDescent="0.35">
      <c r="A134"/>
    </row>
    <row r="135" spans="1:1" ht="21.75" customHeight="1" x14ac:dyDescent="0.35">
      <c r="A135"/>
    </row>
    <row r="136" spans="1:1" ht="21.75" customHeight="1" x14ac:dyDescent="0.35">
      <c r="A136"/>
    </row>
    <row r="137" spans="1:1" ht="21.75" customHeight="1" x14ac:dyDescent="0.35">
      <c r="A137"/>
    </row>
    <row r="138" spans="1:1" ht="21.75" customHeight="1" x14ac:dyDescent="0.35">
      <c r="A138"/>
    </row>
    <row r="139" spans="1:1" ht="21.75" customHeight="1" x14ac:dyDescent="0.35">
      <c r="A139"/>
    </row>
    <row r="140" spans="1:1" ht="21.75" customHeight="1" x14ac:dyDescent="0.35">
      <c r="A140"/>
    </row>
    <row r="141" spans="1:1" ht="21.75" customHeight="1" x14ac:dyDescent="0.35">
      <c r="A141"/>
    </row>
    <row r="142" spans="1:1" ht="21.75" customHeight="1" x14ac:dyDescent="0.35">
      <c r="A142"/>
    </row>
    <row r="143" spans="1:1" ht="21.75" customHeight="1" x14ac:dyDescent="0.35">
      <c r="A143"/>
    </row>
    <row r="144" spans="1:1" ht="21.75" customHeight="1" x14ac:dyDescent="0.35">
      <c r="A144"/>
    </row>
    <row r="145" spans="1:1" ht="21.75" customHeight="1" x14ac:dyDescent="0.35">
      <c r="A145"/>
    </row>
    <row r="146" spans="1:1" ht="21.75" customHeight="1" x14ac:dyDescent="0.35">
      <c r="A146"/>
    </row>
    <row r="147" spans="1:1" ht="21.75" customHeight="1" x14ac:dyDescent="0.35">
      <c r="A147"/>
    </row>
    <row r="148" spans="1:1" ht="21.75" customHeight="1" x14ac:dyDescent="0.35">
      <c r="A148"/>
    </row>
    <row r="149" spans="1:1" ht="21.75" customHeight="1" x14ac:dyDescent="0.35">
      <c r="A149"/>
    </row>
    <row r="150" spans="1:1" ht="21.75" customHeight="1" x14ac:dyDescent="0.35">
      <c r="A150"/>
    </row>
    <row r="151" spans="1:1" ht="21.75" customHeight="1" x14ac:dyDescent="0.35">
      <c r="A151"/>
    </row>
    <row r="152" spans="1:1" ht="21.75" customHeight="1" x14ac:dyDescent="0.35">
      <c r="A152"/>
    </row>
    <row r="153" spans="1:1" ht="21.75" customHeight="1" x14ac:dyDescent="0.35">
      <c r="A153"/>
    </row>
    <row r="154" spans="1:1" ht="21.75" customHeight="1" x14ac:dyDescent="0.35">
      <c r="A154"/>
    </row>
    <row r="155" spans="1:1" ht="21.75" customHeight="1" x14ac:dyDescent="0.35">
      <c r="A155"/>
    </row>
    <row r="156" spans="1:1" ht="21.75" customHeight="1" x14ac:dyDescent="0.35">
      <c r="A156"/>
    </row>
    <row r="157" spans="1:1" ht="21.75" customHeight="1" x14ac:dyDescent="0.35">
      <c r="A157"/>
    </row>
    <row r="158" spans="1:1" ht="21.75" customHeight="1" x14ac:dyDescent="0.35">
      <c r="A158"/>
    </row>
    <row r="159" spans="1:1" ht="21.75" customHeight="1" x14ac:dyDescent="0.35">
      <c r="A159"/>
    </row>
    <row r="160" spans="1:1" ht="21.75" customHeight="1" x14ac:dyDescent="0.35">
      <c r="A160"/>
    </row>
    <row r="161" spans="1:1" ht="21.75" customHeight="1" x14ac:dyDescent="0.35">
      <c r="A161"/>
    </row>
    <row r="162" spans="1:1" ht="21.75" customHeight="1" x14ac:dyDescent="0.35">
      <c r="A162"/>
    </row>
    <row r="163" spans="1:1" ht="21.75" customHeight="1" x14ac:dyDescent="0.35">
      <c r="A163"/>
    </row>
    <row r="164" spans="1:1" ht="21.75" customHeight="1" x14ac:dyDescent="0.35">
      <c r="A164"/>
    </row>
    <row r="165" spans="1:1" ht="21.75" customHeight="1" x14ac:dyDescent="0.35">
      <c r="A165"/>
    </row>
    <row r="166" spans="1:1" ht="21.75" customHeight="1" x14ac:dyDescent="0.35">
      <c r="A166"/>
    </row>
    <row r="167" spans="1:1" ht="21.75" customHeight="1" x14ac:dyDescent="0.35">
      <c r="A167"/>
    </row>
    <row r="168" spans="1:1" ht="21.75" customHeight="1" x14ac:dyDescent="0.35">
      <c r="A168"/>
    </row>
    <row r="169" spans="1:1" ht="21.75" customHeight="1" x14ac:dyDescent="0.35">
      <c r="A169"/>
    </row>
    <row r="170" spans="1:1" ht="21.75" customHeight="1" x14ac:dyDescent="0.35">
      <c r="A170"/>
    </row>
    <row r="171" spans="1:1" ht="21.75" customHeight="1" x14ac:dyDescent="0.35">
      <c r="A171"/>
    </row>
    <row r="172" spans="1:1" ht="21.75" customHeight="1" x14ac:dyDescent="0.35">
      <c r="A172"/>
    </row>
    <row r="173" spans="1:1" ht="21.75" customHeight="1" x14ac:dyDescent="0.35">
      <c r="A173"/>
    </row>
    <row r="174" spans="1:1" ht="21.75" customHeight="1" x14ac:dyDescent="0.35">
      <c r="A174"/>
    </row>
    <row r="175" spans="1:1" ht="21.75" customHeight="1" x14ac:dyDescent="0.35">
      <c r="A175"/>
    </row>
    <row r="176" spans="1:1" ht="21.75" customHeight="1" x14ac:dyDescent="0.35">
      <c r="A176"/>
    </row>
    <row r="177" spans="1:1" ht="21.75" customHeight="1" x14ac:dyDescent="0.35">
      <c r="A177"/>
    </row>
    <row r="178" spans="1:1" ht="21.75" customHeight="1" x14ac:dyDescent="0.35">
      <c r="A178"/>
    </row>
    <row r="179" spans="1:1" ht="21.75" customHeight="1" x14ac:dyDescent="0.35">
      <c r="A179"/>
    </row>
    <row r="180" spans="1:1" ht="21.75" customHeight="1" x14ac:dyDescent="0.35">
      <c r="A180"/>
    </row>
    <row r="181" spans="1:1" ht="21.75" customHeight="1" x14ac:dyDescent="0.35">
      <c r="A181"/>
    </row>
    <row r="182" spans="1:1" ht="21.75" customHeight="1" x14ac:dyDescent="0.35">
      <c r="A182"/>
    </row>
    <row r="183" spans="1:1" ht="21.75" customHeight="1" x14ac:dyDescent="0.35">
      <c r="A183"/>
    </row>
    <row r="184" spans="1:1" ht="21.75" customHeight="1" x14ac:dyDescent="0.35">
      <c r="A184"/>
    </row>
    <row r="185" spans="1:1" ht="21.75" customHeight="1" x14ac:dyDescent="0.35">
      <c r="A185"/>
    </row>
    <row r="186" spans="1:1" ht="21.75" customHeight="1" x14ac:dyDescent="0.35">
      <c r="A186"/>
    </row>
    <row r="187" spans="1:1" ht="21.75" customHeight="1" x14ac:dyDescent="0.35">
      <c r="A187"/>
    </row>
    <row r="188" spans="1:1" ht="21.75" customHeight="1" x14ac:dyDescent="0.35">
      <c r="A188"/>
    </row>
    <row r="189" spans="1:1" ht="21.75" customHeight="1" x14ac:dyDescent="0.35">
      <c r="A189"/>
    </row>
    <row r="190" spans="1:1" ht="21.75" customHeight="1" x14ac:dyDescent="0.35">
      <c r="A190"/>
    </row>
    <row r="191" spans="1:1" ht="21.75" customHeight="1" x14ac:dyDescent="0.35">
      <c r="A191"/>
    </row>
  </sheetData>
  <mergeCells count="1">
    <mergeCell ref="I6:P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AA5AD-2AFB-421F-98F5-FA19055FE131}">
  <dimension ref="A1:Y287"/>
  <sheetViews>
    <sheetView showGridLines="0" workbookViewId="0">
      <selection activeCell="K17" sqref="K17"/>
    </sheetView>
  </sheetViews>
  <sheetFormatPr defaultRowHeight="14.5" x14ac:dyDescent="0.35"/>
  <cols>
    <col min="1" max="1" width="5.90625" style="7" customWidth="1"/>
    <col min="2" max="2" width="21.6328125" customWidth="1"/>
    <col min="3" max="3" width="4.54296875" customWidth="1"/>
    <col min="4" max="4" width="3.54296875" customWidth="1"/>
    <col min="5" max="8" width="2.453125" customWidth="1"/>
    <col min="9" max="9" width="12.6328125" style="138" customWidth="1"/>
    <col min="10" max="16" width="12.6328125" customWidth="1"/>
    <col min="17" max="20" width="15" customWidth="1"/>
    <col min="259" max="259" width="5.08984375" customWidth="1"/>
    <col min="260" max="260" width="41.7265625" customWidth="1"/>
    <col min="261" max="261" width="14.7265625" customWidth="1"/>
    <col min="262" max="262" width="14.90625" customWidth="1"/>
    <col min="263" max="264" width="11.7265625" customWidth="1"/>
    <col min="265" max="265" width="11.90625" bestFit="1" customWidth="1"/>
    <col min="267" max="267" width="10.26953125" bestFit="1" customWidth="1"/>
    <col min="268" max="268" width="11.26953125" customWidth="1"/>
    <col min="269" max="269" width="5" customWidth="1"/>
    <col min="270" max="275" width="15" customWidth="1"/>
    <col min="515" max="515" width="5.08984375" customWidth="1"/>
    <col min="516" max="516" width="41.7265625" customWidth="1"/>
    <col min="517" max="517" width="14.7265625" customWidth="1"/>
    <col min="518" max="518" width="14.90625" customWidth="1"/>
    <col min="519" max="520" width="11.7265625" customWidth="1"/>
    <col min="521" max="521" width="11.90625" bestFit="1" customWidth="1"/>
    <col min="523" max="523" width="10.26953125" bestFit="1" customWidth="1"/>
    <col min="524" max="524" width="11.26953125" customWidth="1"/>
    <col min="525" max="525" width="5" customWidth="1"/>
    <col min="526" max="531" width="15" customWidth="1"/>
    <col min="771" max="771" width="5.08984375" customWidth="1"/>
    <col min="772" max="772" width="41.7265625" customWidth="1"/>
    <col min="773" max="773" width="14.7265625" customWidth="1"/>
    <col min="774" max="774" width="14.90625" customWidth="1"/>
    <col min="775" max="776" width="11.7265625" customWidth="1"/>
    <col min="777" max="777" width="11.90625" bestFit="1" customWidth="1"/>
    <col min="779" max="779" width="10.26953125" bestFit="1" customWidth="1"/>
    <col min="780" max="780" width="11.26953125" customWidth="1"/>
    <col min="781" max="781" width="5" customWidth="1"/>
    <col min="782" max="787" width="15" customWidth="1"/>
    <col min="1027" max="1027" width="5.08984375" customWidth="1"/>
    <col min="1028" max="1028" width="41.7265625" customWidth="1"/>
    <col min="1029" max="1029" width="14.7265625" customWidth="1"/>
    <col min="1030" max="1030" width="14.90625" customWidth="1"/>
    <col min="1031" max="1032" width="11.7265625" customWidth="1"/>
    <col min="1033" max="1033" width="11.90625" bestFit="1" customWidth="1"/>
    <col min="1035" max="1035" width="10.26953125" bestFit="1" customWidth="1"/>
    <col min="1036" max="1036" width="11.26953125" customWidth="1"/>
    <col min="1037" max="1037" width="5" customWidth="1"/>
    <col min="1038" max="1043" width="15" customWidth="1"/>
    <col min="1283" max="1283" width="5.08984375" customWidth="1"/>
    <col min="1284" max="1284" width="41.7265625" customWidth="1"/>
    <col min="1285" max="1285" width="14.7265625" customWidth="1"/>
    <col min="1286" max="1286" width="14.90625" customWidth="1"/>
    <col min="1287" max="1288" width="11.7265625" customWidth="1"/>
    <col min="1289" max="1289" width="11.90625" bestFit="1" customWidth="1"/>
    <col min="1291" max="1291" width="10.26953125" bestFit="1" customWidth="1"/>
    <col min="1292" max="1292" width="11.26953125" customWidth="1"/>
    <col min="1293" max="1293" width="5" customWidth="1"/>
    <col min="1294" max="1299" width="15" customWidth="1"/>
    <col min="1539" max="1539" width="5.08984375" customWidth="1"/>
    <col min="1540" max="1540" width="41.7265625" customWidth="1"/>
    <col min="1541" max="1541" width="14.7265625" customWidth="1"/>
    <col min="1542" max="1542" width="14.90625" customWidth="1"/>
    <col min="1543" max="1544" width="11.7265625" customWidth="1"/>
    <col min="1545" max="1545" width="11.90625" bestFit="1" customWidth="1"/>
    <col min="1547" max="1547" width="10.26953125" bestFit="1" customWidth="1"/>
    <col min="1548" max="1548" width="11.26953125" customWidth="1"/>
    <col min="1549" max="1549" width="5" customWidth="1"/>
    <col min="1550" max="1555" width="15" customWidth="1"/>
    <col min="1795" max="1795" width="5.08984375" customWidth="1"/>
    <col min="1796" max="1796" width="41.7265625" customWidth="1"/>
    <col min="1797" max="1797" width="14.7265625" customWidth="1"/>
    <col min="1798" max="1798" width="14.90625" customWidth="1"/>
    <col min="1799" max="1800" width="11.7265625" customWidth="1"/>
    <col min="1801" max="1801" width="11.90625" bestFit="1" customWidth="1"/>
    <col min="1803" max="1803" width="10.26953125" bestFit="1" customWidth="1"/>
    <col min="1804" max="1804" width="11.26953125" customWidth="1"/>
    <col min="1805" max="1805" width="5" customWidth="1"/>
    <col min="1806" max="1811" width="15" customWidth="1"/>
    <col min="2051" max="2051" width="5.08984375" customWidth="1"/>
    <col min="2052" max="2052" width="41.7265625" customWidth="1"/>
    <col min="2053" max="2053" width="14.7265625" customWidth="1"/>
    <col min="2054" max="2054" width="14.90625" customWidth="1"/>
    <col min="2055" max="2056" width="11.7265625" customWidth="1"/>
    <col min="2057" max="2057" width="11.90625" bestFit="1" customWidth="1"/>
    <col min="2059" max="2059" width="10.26953125" bestFit="1" customWidth="1"/>
    <col min="2060" max="2060" width="11.26953125" customWidth="1"/>
    <col min="2061" max="2061" width="5" customWidth="1"/>
    <col min="2062" max="2067" width="15" customWidth="1"/>
    <col min="2307" max="2307" width="5.08984375" customWidth="1"/>
    <col min="2308" max="2308" width="41.7265625" customWidth="1"/>
    <col min="2309" max="2309" width="14.7265625" customWidth="1"/>
    <col min="2310" max="2310" width="14.90625" customWidth="1"/>
    <col min="2311" max="2312" width="11.7265625" customWidth="1"/>
    <col min="2313" max="2313" width="11.90625" bestFit="1" customWidth="1"/>
    <col min="2315" max="2315" width="10.26953125" bestFit="1" customWidth="1"/>
    <col min="2316" max="2316" width="11.26953125" customWidth="1"/>
    <col min="2317" max="2317" width="5" customWidth="1"/>
    <col min="2318" max="2323" width="15" customWidth="1"/>
    <col min="2563" max="2563" width="5.08984375" customWidth="1"/>
    <col min="2564" max="2564" width="41.7265625" customWidth="1"/>
    <col min="2565" max="2565" width="14.7265625" customWidth="1"/>
    <col min="2566" max="2566" width="14.90625" customWidth="1"/>
    <col min="2567" max="2568" width="11.7265625" customWidth="1"/>
    <col min="2569" max="2569" width="11.90625" bestFit="1" customWidth="1"/>
    <col min="2571" max="2571" width="10.26953125" bestFit="1" customWidth="1"/>
    <col min="2572" max="2572" width="11.26953125" customWidth="1"/>
    <col min="2573" max="2573" width="5" customWidth="1"/>
    <col min="2574" max="2579" width="15" customWidth="1"/>
    <col min="2819" max="2819" width="5.08984375" customWidth="1"/>
    <col min="2820" max="2820" width="41.7265625" customWidth="1"/>
    <col min="2821" max="2821" width="14.7265625" customWidth="1"/>
    <col min="2822" max="2822" width="14.90625" customWidth="1"/>
    <col min="2823" max="2824" width="11.7265625" customWidth="1"/>
    <col min="2825" max="2825" width="11.90625" bestFit="1" customWidth="1"/>
    <col min="2827" max="2827" width="10.26953125" bestFit="1" customWidth="1"/>
    <col min="2828" max="2828" width="11.26953125" customWidth="1"/>
    <col min="2829" max="2829" width="5" customWidth="1"/>
    <col min="2830" max="2835" width="15" customWidth="1"/>
    <col min="3075" max="3075" width="5.08984375" customWidth="1"/>
    <col min="3076" max="3076" width="41.7265625" customWidth="1"/>
    <col min="3077" max="3077" width="14.7265625" customWidth="1"/>
    <col min="3078" max="3078" width="14.90625" customWidth="1"/>
    <col min="3079" max="3080" width="11.7265625" customWidth="1"/>
    <col min="3081" max="3081" width="11.90625" bestFit="1" customWidth="1"/>
    <col min="3083" max="3083" width="10.26953125" bestFit="1" customWidth="1"/>
    <col min="3084" max="3084" width="11.26953125" customWidth="1"/>
    <col min="3085" max="3085" width="5" customWidth="1"/>
    <col min="3086" max="3091" width="15" customWidth="1"/>
    <col min="3331" max="3331" width="5.08984375" customWidth="1"/>
    <col min="3332" max="3332" width="41.7265625" customWidth="1"/>
    <col min="3333" max="3333" width="14.7265625" customWidth="1"/>
    <col min="3334" max="3334" width="14.90625" customWidth="1"/>
    <col min="3335" max="3336" width="11.7265625" customWidth="1"/>
    <col min="3337" max="3337" width="11.90625" bestFit="1" customWidth="1"/>
    <col min="3339" max="3339" width="10.26953125" bestFit="1" customWidth="1"/>
    <col min="3340" max="3340" width="11.26953125" customWidth="1"/>
    <col min="3341" max="3341" width="5" customWidth="1"/>
    <col min="3342" max="3347" width="15" customWidth="1"/>
    <col min="3587" max="3587" width="5.08984375" customWidth="1"/>
    <col min="3588" max="3588" width="41.7265625" customWidth="1"/>
    <col min="3589" max="3589" width="14.7265625" customWidth="1"/>
    <col min="3590" max="3590" width="14.90625" customWidth="1"/>
    <col min="3591" max="3592" width="11.7265625" customWidth="1"/>
    <col min="3593" max="3593" width="11.90625" bestFit="1" customWidth="1"/>
    <col min="3595" max="3595" width="10.26953125" bestFit="1" customWidth="1"/>
    <col min="3596" max="3596" width="11.26953125" customWidth="1"/>
    <col min="3597" max="3597" width="5" customWidth="1"/>
    <col min="3598" max="3603" width="15" customWidth="1"/>
    <col min="3843" max="3843" width="5.08984375" customWidth="1"/>
    <col min="3844" max="3844" width="41.7265625" customWidth="1"/>
    <col min="3845" max="3845" width="14.7265625" customWidth="1"/>
    <col min="3846" max="3846" width="14.90625" customWidth="1"/>
    <col min="3847" max="3848" width="11.7265625" customWidth="1"/>
    <col min="3849" max="3849" width="11.90625" bestFit="1" customWidth="1"/>
    <col min="3851" max="3851" width="10.26953125" bestFit="1" customWidth="1"/>
    <col min="3852" max="3852" width="11.26953125" customWidth="1"/>
    <col min="3853" max="3853" width="5" customWidth="1"/>
    <col min="3854" max="3859" width="15" customWidth="1"/>
    <col min="4099" max="4099" width="5.08984375" customWidth="1"/>
    <col min="4100" max="4100" width="41.7265625" customWidth="1"/>
    <col min="4101" max="4101" width="14.7265625" customWidth="1"/>
    <col min="4102" max="4102" width="14.90625" customWidth="1"/>
    <col min="4103" max="4104" width="11.7265625" customWidth="1"/>
    <col min="4105" max="4105" width="11.90625" bestFit="1" customWidth="1"/>
    <col min="4107" max="4107" width="10.26953125" bestFit="1" customWidth="1"/>
    <col min="4108" max="4108" width="11.26953125" customWidth="1"/>
    <col min="4109" max="4109" width="5" customWidth="1"/>
    <col min="4110" max="4115" width="15" customWidth="1"/>
    <col min="4355" max="4355" width="5.08984375" customWidth="1"/>
    <col min="4356" max="4356" width="41.7265625" customWidth="1"/>
    <col min="4357" max="4357" width="14.7265625" customWidth="1"/>
    <col min="4358" max="4358" width="14.90625" customWidth="1"/>
    <col min="4359" max="4360" width="11.7265625" customWidth="1"/>
    <col min="4361" max="4361" width="11.90625" bestFit="1" customWidth="1"/>
    <col min="4363" max="4363" width="10.26953125" bestFit="1" customWidth="1"/>
    <col min="4364" max="4364" width="11.26953125" customWidth="1"/>
    <col min="4365" max="4365" width="5" customWidth="1"/>
    <col min="4366" max="4371" width="15" customWidth="1"/>
    <col min="4611" max="4611" width="5.08984375" customWidth="1"/>
    <col min="4612" max="4612" width="41.7265625" customWidth="1"/>
    <col min="4613" max="4613" width="14.7265625" customWidth="1"/>
    <col min="4614" max="4614" width="14.90625" customWidth="1"/>
    <col min="4615" max="4616" width="11.7265625" customWidth="1"/>
    <col min="4617" max="4617" width="11.90625" bestFit="1" customWidth="1"/>
    <col min="4619" max="4619" width="10.26953125" bestFit="1" customWidth="1"/>
    <col min="4620" max="4620" width="11.26953125" customWidth="1"/>
    <col min="4621" max="4621" width="5" customWidth="1"/>
    <col min="4622" max="4627" width="15" customWidth="1"/>
    <col min="4867" max="4867" width="5.08984375" customWidth="1"/>
    <col min="4868" max="4868" width="41.7265625" customWidth="1"/>
    <col min="4869" max="4869" width="14.7265625" customWidth="1"/>
    <col min="4870" max="4870" width="14.90625" customWidth="1"/>
    <col min="4871" max="4872" width="11.7265625" customWidth="1"/>
    <col min="4873" max="4873" width="11.90625" bestFit="1" customWidth="1"/>
    <col min="4875" max="4875" width="10.26953125" bestFit="1" customWidth="1"/>
    <col min="4876" max="4876" width="11.26953125" customWidth="1"/>
    <col min="4877" max="4877" width="5" customWidth="1"/>
    <col min="4878" max="4883" width="15" customWidth="1"/>
    <col min="5123" max="5123" width="5.08984375" customWidth="1"/>
    <col min="5124" max="5124" width="41.7265625" customWidth="1"/>
    <col min="5125" max="5125" width="14.7265625" customWidth="1"/>
    <col min="5126" max="5126" width="14.90625" customWidth="1"/>
    <col min="5127" max="5128" width="11.7265625" customWidth="1"/>
    <col min="5129" max="5129" width="11.90625" bestFit="1" customWidth="1"/>
    <col min="5131" max="5131" width="10.26953125" bestFit="1" customWidth="1"/>
    <col min="5132" max="5132" width="11.26953125" customWidth="1"/>
    <col min="5133" max="5133" width="5" customWidth="1"/>
    <col min="5134" max="5139" width="15" customWidth="1"/>
    <col min="5379" max="5379" width="5.08984375" customWidth="1"/>
    <col min="5380" max="5380" width="41.7265625" customWidth="1"/>
    <col min="5381" max="5381" width="14.7265625" customWidth="1"/>
    <col min="5382" max="5382" width="14.90625" customWidth="1"/>
    <col min="5383" max="5384" width="11.7265625" customWidth="1"/>
    <col min="5385" max="5385" width="11.90625" bestFit="1" customWidth="1"/>
    <col min="5387" max="5387" width="10.26953125" bestFit="1" customWidth="1"/>
    <col min="5388" max="5388" width="11.26953125" customWidth="1"/>
    <col min="5389" max="5389" width="5" customWidth="1"/>
    <col min="5390" max="5395" width="15" customWidth="1"/>
    <col min="5635" max="5635" width="5.08984375" customWidth="1"/>
    <col min="5636" max="5636" width="41.7265625" customWidth="1"/>
    <col min="5637" max="5637" width="14.7265625" customWidth="1"/>
    <col min="5638" max="5638" width="14.90625" customWidth="1"/>
    <col min="5639" max="5640" width="11.7265625" customWidth="1"/>
    <col min="5641" max="5641" width="11.90625" bestFit="1" customWidth="1"/>
    <col min="5643" max="5643" width="10.26953125" bestFit="1" customWidth="1"/>
    <col min="5644" max="5644" width="11.26953125" customWidth="1"/>
    <col min="5645" max="5645" width="5" customWidth="1"/>
    <col min="5646" max="5651" width="15" customWidth="1"/>
    <col min="5891" max="5891" width="5.08984375" customWidth="1"/>
    <col min="5892" max="5892" width="41.7265625" customWidth="1"/>
    <col min="5893" max="5893" width="14.7265625" customWidth="1"/>
    <col min="5894" max="5894" width="14.90625" customWidth="1"/>
    <col min="5895" max="5896" width="11.7265625" customWidth="1"/>
    <col min="5897" max="5897" width="11.90625" bestFit="1" customWidth="1"/>
    <col min="5899" max="5899" width="10.26953125" bestFit="1" customWidth="1"/>
    <col min="5900" max="5900" width="11.26953125" customWidth="1"/>
    <col min="5901" max="5901" width="5" customWidth="1"/>
    <col min="5902" max="5907" width="15" customWidth="1"/>
    <col min="6147" max="6147" width="5.08984375" customWidth="1"/>
    <col min="6148" max="6148" width="41.7265625" customWidth="1"/>
    <col min="6149" max="6149" width="14.7265625" customWidth="1"/>
    <col min="6150" max="6150" width="14.90625" customWidth="1"/>
    <col min="6151" max="6152" width="11.7265625" customWidth="1"/>
    <col min="6153" max="6153" width="11.90625" bestFit="1" customWidth="1"/>
    <col min="6155" max="6155" width="10.26953125" bestFit="1" customWidth="1"/>
    <col min="6156" max="6156" width="11.26953125" customWidth="1"/>
    <col min="6157" max="6157" width="5" customWidth="1"/>
    <col min="6158" max="6163" width="15" customWidth="1"/>
    <col min="6403" max="6403" width="5.08984375" customWidth="1"/>
    <col min="6404" max="6404" width="41.7265625" customWidth="1"/>
    <col min="6405" max="6405" width="14.7265625" customWidth="1"/>
    <col min="6406" max="6406" width="14.90625" customWidth="1"/>
    <col min="6407" max="6408" width="11.7265625" customWidth="1"/>
    <col min="6409" max="6409" width="11.90625" bestFit="1" customWidth="1"/>
    <col min="6411" max="6411" width="10.26953125" bestFit="1" customWidth="1"/>
    <col min="6412" max="6412" width="11.26953125" customWidth="1"/>
    <col min="6413" max="6413" width="5" customWidth="1"/>
    <col min="6414" max="6419" width="15" customWidth="1"/>
    <col min="6659" max="6659" width="5.08984375" customWidth="1"/>
    <col min="6660" max="6660" width="41.7265625" customWidth="1"/>
    <col min="6661" max="6661" width="14.7265625" customWidth="1"/>
    <col min="6662" max="6662" width="14.90625" customWidth="1"/>
    <col min="6663" max="6664" width="11.7265625" customWidth="1"/>
    <col min="6665" max="6665" width="11.90625" bestFit="1" customWidth="1"/>
    <col min="6667" max="6667" width="10.26953125" bestFit="1" customWidth="1"/>
    <col min="6668" max="6668" width="11.26953125" customWidth="1"/>
    <col min="6669" max="6669" width="5" customWidth="1"/>
    <col min="6670" max="6675" width="15" customWidth="1"/>
    <col min="6915" max="6915" width="5.08984375" customWidth="1"/>
    <col min="6916" max="6916" width="41.7265625" customWidth="1"/>
    <col min="6917" max="6917" width="14.7265625" customWidth="1"/>
    <col min="6918" max="6918" width="14.90625" customWidth="1"/>
    <col min="6919" max="6920" width="11.7265625" customWidth="1"/>
    <col min="6921" max="6921" width="11.90625" bestFit="1" customWidth="1"/>
    <col min="6923" max="6923" width="10.26953125" bestFit="1" customWidth="1"/>
    <col min="6924" max="6924" width="11.26953125" customWidth="1"/>
    <col min="6925" max="6925" width="5" customWidth="1"/>
    <col min="6926" max="6931" width="15" customWidth="1"/>
    <col min="7171" max="7171" width="5.08984375" customWidth="1"/>
    <col min="7172" max="7172" width="41.7265625" customWidth="1"/>
    <col min="7173" max="7173" width="14.7265625" customWidth="1"/>
    <col min="7174" max="7174" width="14.90625" customWidth="1"/>
    <col min="7175" max="7176" width="11.7265625" customWidth="1"/>
    <col min="7177" max="7177" width="11.90625" bestFit="1" customWidth="1"/>
    <col min="7179" max="7179" width="10.26953125" bestFit="1" customWidth="1"/>
    <col min="7180" max="7180" width="11.26953125" customWidth="1"/>
    <col min="7181" max="7181" width="5" customWidth="1"/>
    <col min="7182" max="7187" width="15" customWidth="1"/>
    <col min="7427" max="7427" width="5.08984375" customWidth="1"/>
    <col min="7428" max="7428" width="41.7265625" customWidth="1"/>
    <col min="7429" max="7429" width="14.7265625" customWidth="1"/>
    <col min="7430" max="7430" width="14.90625" customWidth="1"/>
    <col min="7431" max="7432" width="11.7265625" customWidth="1"/>
    <col min="7433" max="7433" width="11.90625" bestFit="1" customWidth="1"/>
    <col min="7435" max="7435" width="10.26953125" bestFit="1" customWidth="1"/>
    <col min="7436" max="7436" width="11.26953125" customWidth="1"/>
    <col min="7437" max="7437" width="5" customWidth="1"/>
    <col min="7438" max="7443" width="15" customWidth="1"/>
    <col min="7683" max="7683" width="5.08984375" customWidth="1"/>
    <col min="7684" max="7684" width="41.7265625" customWidth="1"/>
    <col min="7685" max="7685" width="14.7265625" customWidth="1"/>
    <col min="7686" max="7686" width="14.90625" customWidth="1"/>
    <col min="7687" max="7688" width="11.7265625" customWidth="1"/>
    <col min="7689" max="7689" width="11.90625" bestFit="1" customWidth="1"/>
    <col min="7691" max="7691" width="10.26953125" bestFit="1" customWidth="1"/>
    <col min="7692" max="7692" width="11.26953125" customWidth="1"/>
    <col min="7693" max="7693" width="5" customWidth="1"/>
    <col min="7694" max="7699" width="15" customWidth="1"/>
    <col min="7939" max="7939" width="5.08984375" customWidth="1"/>
    <col min="7940" max="7940" width="41.7265625" customWidth="1"/>
    <col min="7941" max="7941" width="14.7265625" customWidth="1"/>
    <col min="7942" max="7942" width="14.90625" customWidth="1"/>
    <col min="7943" max="7944" width="11.7265625" customWidth="1"/>
    <col min="7945" max="7945" width="11.90625" bestFit="1" customWidth="1"/>
    <col min="7947" max="7947" width="10.26953125" bestFit="1" customWidth="1"/>
    <col min="7948" max="7948" width="11.26953125" customWidth="1"/>
    <col min="7949" max="7949" width="5" customWidth="1"/>
    <col min="7950" max="7955" width="15" customWidth="1"/>
    <col min="8195" max="8195" width="5.08984375" customWidth="1"/>
    <col min="8196" max="8196" width="41.7265625" customWidth="1"/>
    <col min="8197" max="8197" width="14.7265625" customWidth="1"/>
    <col min="8198" max="8198" width="14.90625" customWidth="1"/>
    <col min="8199" max="8200" width="11.7265625" customWidth="1"/>
    <col min="8201" max="8201" width="11.90625" bestFit="1" customWidth="1"/>
    <col min="8203" max="8203" width="10.26953125" bestFit="1" customWidth="1"/>
    <col min="8204" max="8204" width="11.26953125" customWidth="1"/>
    <col min="8205" max="8205" width="5" customWidth="1"/>
    <col min="8206" max="8211" width="15" customWidth="1"/>
    <col min="8451" max="8451" width="5.08984375" customWidth="1"/>
    <col min="8452" max="8452" width="41.7265625" customWidth="1"/>
    <col min="8453" max="8453" width="14.7265625" customWidth="1"/>
    <col min="8454" max="8454" width="14.90625" customWidth="1"/>
    <col min="8455" max="8456" width="11.7265625" customWidth="1"/>
    <col min="8457" max="8457" width="11.90625" bestFit="1" customWidth="1"/>
    <col min="8459" max="8459" width="10.26953125" bestFit="1" customWidth="1"/>
    <col min="8460" max="8460" width="11.26953125" customWidth="1"/>
    <col min="8461" max="8461" width="5" customWidth="1"/>
    <col min="8462" max="8467" width="15" customWidth="1"/>
    <col min="8707" max="8707" width="5.08984375" customWidth="1"/>
    <col min="8708" max="8708" width="41.7265625" customWidth="1"/>
    <col min="8709" max="8709" width="14.7265625" customWidth="1"/>
    <col min="8710" max="8710" width="14.90625" customWidth="1"/>
    <col min="8711" max="8712" width="11.7265625" customWidth="1"/>
    <col min="8713" max="8713" width="11.90625" bestFit="1" customWidth="1"/>
    <col min="8715" max="8715" width="10.26953125" bestFit="1" customWidth="1"/>
    <col min="8716" max="8716" width="11.26953125" customWidth="1"/>
    <col min="8717" max="8717" width="5" customWidth="1"/>
    <col min="8718" max="8723" width="15" customWidth="1"/>
    <col min="8963" max="8963" width="5.08984375" customWidth="1"/>
    <col min="8964" max="8964" width="41.7265625" customWidth="1"/>
    <col min="8965" max="8965" width="14.7265625" customWidth="1"/>
    <col min="8966" max="8966" width="14.90625" customWidth="1"/>
    <col min="8967" max="8968" width="11.7265625" customWidth="1"/>
    <col min="8969" max="8969" width="11.90625" bestFit="1" customWidth="1"/>
    <col min="8971" max="8971" width="10.26953125" bestFit="1" customWidth="1"/>
    <col min="8972" max="8972" width="11.26953125" customWidth="1"/>
    <col min="8973" max="8973" width="5" customWidth="1"/>
    <col min="8974" max="8979" width="15" customWidth="1"/>
    <col min="9219" max="9219" width="5.08984375" customWidth="1"/>
    <col min="9220" max="9220" width="41.7265625" customWidth="1"/>
    <col min="9221" max="9221" width="14.7265625" customWidth="1"/>
    <col min="9222" max="9222" width="14.90625" customWidth="1"/>
    <col min="9223" max="9224" width="11.7265625" customWidth="1"/>
    <col min="9225" max="9225" width="11.90625" bestFit="1" customWidth="1"/>
    <col min="9227" max="9227" width="10.26953125" bestFit="1" customWidth="1"/>
    <col min="9228" max="9228" width="11.26953125" customWidth="1"/>
    <col min="9229" max="9229" width="5" customWidth="1"/>
    <col min="9230" max="9235" width="15" customWidth="1"/>
    <col min="9475" max="9475" width="5.08984375" customWidth="1"/>
    <col min="9476" max="9476" width="41.7265625" customWidth="1"/>
    <col min="9477" max="9477" width="14.7265625" customWidth="1"/>
    <col min="9478" max="9478" width="14.90625" customWidth="1"/>
    <col min="9479" max="9480" width="11.7265625" customWidth="1"/>
    <col min="9481" max="9481" width="11.90625" bestFit="1" customWidth="1"/>
    <col min="9483" max="9483" width="10.26953125" bestFit="1" customWidth="1"/>
    <col min="9484" max="9484" width="11.26953125" customWidth="1"/>
    <col min="9485" max="9485" width="5" customWidth="1"/>
    <col min="9486" max="9491" width="15" customWidth="1"/>
    <col min="9731" max="9731" width="5.08984375" customWidth="1"/>
    <col min="9732" max="9732" width="41.7265625" customWidth="1"/>
    <col min="9733" max="9733" width="14.7265625" customWidth="1"/>
    <col min="9734" max="9734" width="14.90625" customWidth="1"/>
    <col min="9735" max="9736" width="11.7265625" customWidth="1"/>
    <col min="9737" max="9737" width="11.90625" bestFit="1" customWidth="1"/>
    <col min="9739" max="9739" width="10.26953125" bestFit="1" customWidth="1"/>
    <col min="9740" max="9740" width="11.26953125" customWidth="1"/>
    <col min="9741" max="9741" width="5" customWidth="1"/>
    <col min="9742" max="9747" width="15" customWidth="1"/>
    <col min="9987" max="9987" width="5.08984375" customWidth="1"/>
    <col min="9988" max="9988" width="41.7265625" customWidth="1"/>
    <col min="9989" max="9989" width="14.7265625" customWidth="1"/>
    <col min="9990" max="9990" width="14.90625" customWidth="1"/>
    <col min="9991" max="9992" width="11.7265625" customWidth="1"/>
    <col min="9993" max="9993" width="11.90625" bestFit="1" customWidth="1"/>
    <col min="9995" max="9995" width="10.26953125" bestFit="1" customWidth="1"/>
    <col min="9996" max="9996" width="11.26953125" customWidth="1"/>
    <col min="9997" max="9997" width="5" customWidth="1"/>
    <col min="9998" max="10003" width="15" customWidth="1"/>
    <col min="10243" max="10243" width="5.08984375" customWidth="1"/>
    <col min="10244" max="10244" width="41.7265625" customWidth="1"/>
    <col min="10245" max="10245" width="14.7265625" customWidth="1"/>
    <col min="10246" max="10246" width="14.90625" customWidth="1"/>
    <col min="10247" max="10248" width="11.7265625" customWidth="1"/>
    <col min="10249" max="10249" width="11.90625" bestFit="1" customWidth="1"/>
    <col min="10251" max="10251" width="10.26953125" bestFit="1" customWidth="1"/>
    <col min="10252" max="10252" width="11.26953125" customWidth="1"/>
    <col min="10253" max="10253" width="5" customWidth="1"/>
    <col min="10254" max="10259" width="15" customWidth="1"/>
    <col min="10499" max="10499" width="5.08984375" customWidth="1"/>
    <col min="10500" max="10500" width="41.7265625" customWidth="1"/>
    <col min="10501" max="10501" width="14.7265625" customWidth="1"/>
    <col min="10502" max="10502" width="14.90625" customWidth="1"/>
    <col min="10503" max="10504" width="11.7265625" customWidth="1"/>
    <col min="10505" max="10505" width="11.90625" bestFit="1" customWidth="1"/>
    <col min="10507" max="10507" width="10.26953125" bestFit="1" customWidth="1"/>
    <col min="10508" max="10508" width="11.26953125" customWidth="1"/>
    <col min="10509" max="10509" width="5" customWidth="1"/>
    <col min="10510" max="10515" width="15" customWidth="1"/>
    <col min="10755" max="10755" width="5.08984375" customWidth="1"/>
    <col min="10756" max="10756" width="41.7265625" customWidth="1"/>
    <col min="10757" max="10757" width="14.7265625" customWidth="1"/>
    <col min="10758" max="10758" width="14.90625" customWidth="1"/>
    <col min="10759" max="10760" width="11.7265625" customWidth="1"/>
    <col min="10761" max="10761" width="11.90625" bestFit="1" customWidth="1"/>
    <col min="10763" max="10763" width="10.26953125" bestFit="1" customWidth="1"/>
    <col min="10764" max="10764" width="11.26953125" customWidth="1"/>
    <col min="10765" max="10765" width="5" customWidth="1"/>
    <col min="10766" max="10771" width="15" customWidth="1"/>
    <col min="11011" max="11011" width="5.08984375" customWidth="1"/>
    <col min="11012" max="11012" width="41.7265625" customWidth="1"/>
    <col min="11013" max="11013" width="14.7265625" customWidth="1"/>
    <col min="11014" max="11014" width="14.90625" customWidth="1"/>
    <col min="11015" max="11016" width="11.7265625" customWidth="1"/>
    <col min="11017" max="11017" width="11.90625" bestFit="1" customWidth="1"/>
    <col min="11019" max="11019" width="10.26953125" bestFit="1" customWidth="1"/>
    <col min="11020" max="11020" width="11.26953125" customWidth="1"/>
    <col min="11021" max="11021" width="5" customWidth="1"/>
    <col min="11022" max="11027" width="15" customWidth="1"/>
    <col min="11267" max="11267" width="5.08984375" customWidth="1"/>
    <col min="11268" max="11268" width="41.7265625" customWidth="1"/>
    <col min="11269" max="11269" width="14.7265625" customWidth="1"/>
    <col min="11270" max="11270" width="14.90625" customWidth="1"/>
    <col min="11271" max="11272" width="11.7265625" customWidth="1"/>
    <col min="11273" max="11273" width="11.90625" bestFit="1" customWidth="1"/>
    <col min="11275" max="11275" width="10.26953125" bestFit="1" customWidth="1"/>
    <col min="11276" max="11276" width="11.26953125" customWidth="1"/>
    <col min="11277" max="11277" width="5" customWidth="1"/>
    <col min="11278" max="11283" width="15" customWidth="1"/>
    <col min="11523" max="11523" width="5.08984375" customWidth="1"/>
    <col min="11524" max="11524" width="41.7265625" customWidth="1"/>
    <col min="11525" max="11525" width="14.7265625" customWidth="1"/>
    <col min="11526" max="11526" width="14.90625" customWidth="1"/>
    <col min="11527" max="11528" width="11.7265625" customWidth="1"/>
    <col min="11529" max="11529" width="11.90625" bestFit="1" customWidth="1"/>
    <col min="11531" max="11531" width="10.26953125" bestFit="1" customWidth="1"/>
    <col min="11532" max="11532" width="11.26953125" customWidth="1"/>
    <col min="11533" max="11533" width="5" customWidth="1"/>
    <col min="11534" max="11539" width="15" customWidth="1"/>
    <col min="11779" max="11779" width="5.08984375" customWidth="1"/>
    <col min="11780" max="11780" width="41.7265625" customWidth="1"/>
    <col min="11781" max="11781" width="14.7265625" customWidth="1"/>
    <col min="11782" max="11782" width="14.90625" customWidth="1"/>
    <col min="11783" max="11784" width="11.7265625" customWidth="1"/>
    <col min="11785" max="11785" width="11.90625" bestFit="1" customWidth="1"/>
    <col min="11787" max="11787" width="10.26953125" bestFit="1" customWidth="1"/>
    <col min="11788" max="11788" width="11.26953125" customWidth="1"/>
    <col min="11789" max="11789" width="5" customWidth="1"/>
    <col min="11790" max="11795" width="15" customWidth="1"/>
    <col min="12035" max="12035" width="5.08984375" customWidth="1"/>
    <col min="12036" max="12036" width="41.7265625" customWidth="1"/>
    <col min="12037" max="12037" width="14.7265625" customWidth="1"/>
    <col min="12038" max="12038" width="14.90625" customWidth="1"/>
    <col min="12039" max="12040" width="11.7265625" customWidth="1"/>
    <col min="12041" max="12041" width="11.90625" bestFit="1" customWidth="1"/>
    <col min="12043" max="12043" width="10.26953125" bestFit="1" customWidth="1"/>
    <col min="12044" max="12044" width="11.26953125" customWidth="1"/>
    <col min="12045" max="12045" width="5" customWidth="1"/>
    <col min="12046" max="12051" width="15" customWidth="1"/>
    <col min="12291" max="12291" width="5.08984375" customWidth="1"/>
    <col min="12292" max="12292" width="41.7265625" customWidth="1"/>
    <col min="12293" max="12293" width="14.7265625" customWidth="1"/>
    <col min="12294" max="12294" width="14.90625" customWidth="1"/>
    <col min="12295" max="12296" width="11.7265625" customWidth="1"/>
    <col min="12297" max="12297" width="11.90625" bestFit="1" customWidth="1"/>
    <col min="12299" max="12299" width="10.26953125" bestFit="1" customWidth="1"/>
    <col min="12300" max="12300" width="11.26953125" customWidth="1"/>
    <col min="12301" max="12301" width="5" customWidth="1"/>
    <col min="12302" max="12307" width="15" customWidth="1"/>
    <col min="12547" max="12547" width="5.08984375" customWidth="1"/>
    <col min="12548" max="12548" width="41.7265625" customWidth="1"/>
    <col min="12549" max="12549" width="14.7265625" customWidth="1"/>
    <col min="12550" max="12550" width="14.90625" customWidth="1"/>
    <col min="12551" max="12552" width="11.7265625" customWidth="1"/>
    <col min="12553" max="12553" width="11.90625" bestFit="1" customWidth="1"/>
    <col min="12555" max="12555" width="10.26953125" bestFit="1" customWidth="1"/>
    <col min="12556" max="12556" width="11.26953125" customWidth="1"/>
    <col min="12557" max="12557" width="5" customWidth="1"/>
    <col min="12558" max="12563" width="15" customWidth="1"/>
    <col min="12803" max="12803" width="5.08984375" customWidth="1"/>
    <col min="12804" max="12804" width="41.7265625" customWidth="1"/>
    <col min="12805" max="12805" width="14.7265625" customWidth="1"/>
    <col min="12806" max="12806" width="14.90625" customWidth="1"/>
    <col min="12807" max="12808" width="11.7265625" customWidth="1"/>
    <col min="12809" max="12809" width="11.90625" bestFit="1" customWidth="1"/>
    <col min="12811" max="12811" width="10.26953125" bestFit="1" customWidth="1"/>
    <col min="12812" max="12812" width="11.26953125" customWidth="1"/>
    <col min="12813" max="12813" width="5" customWidth="1"/>
    <col min="12814" max="12819" width="15" customWidth="1"/>
    <col min="13059" max="13059" width="5.08984375" customWidth="1"/>
    <col min="13060" max="13060" width="41.7265625" customWidth="1"/>
    <col min="13061" max="13061" width="14.7265625" customWidth="1"/>
    <col min="13062" max="13062" width="14.90625" customWidth="1"/>
    <col min="13063" max="13064" width="11.7265625" customWidth="1"/>
    <col min="13065" max="13065" width="11.90625" bestFit="1" customWidth="1"/>
    <col min="13067" max="13067" width="10.26953125" bestFit="1" customWidth="1"/>
    <col min="13068" max="13068" width="11.26953125" customWidth="1"/>
    <col min="13069" max="13069" width="5" customWidth="1"/>
    <col min="13070" max="13075" width="15" customWidth="1"/>
    <col min="13315" max="13315" width="5.08984375" customWidth="1"/>
    <col min="13316" max="13316" width="41.7265625" customWidth="1"/>
    <col min="13317" max="13317" width="14.7265625" customWidth="1"/>
    <col min="13318" max="13318" width="14.90625" customWidth="1"/>
    <col min="13319" max="13320" width="11.7265625" customWidth="1"/>
    <col min="13321" max="13321" width="11.90625" bestFit="1" customWidth="1"/>
    <col min="13323" max="13323" width="10.26953125" bestFit="1" customWidth="1"/>
    <col min="13324" max="13324" width="11.26953125" customWidth="1"/>
    <col min="13325" max="13325" width="5" customWidth="1"/>
    <col min="13326" max="13331" width="15" customWidth="1"/>
    <col min="13571" max="13571" width="5.08984375" customWidth="1"/>
    <col min="13572" max="13572" width="41.7265625" customWidth="1"/>
    <col min="13573" max="13573" width="14.7265625" customWidth="1"/>
    <col min="13574" max="13574" width="14.90625" customWidth="1"/>
    <col min="13575" max="13576" width="11.7265625" customWidth="1"/>
    <col min="13577" max="13577" width="11.90625" bestFit="1" customWidth="1"/>
    <col min="13579" max="13579" width="10.26953125" bestFit="1" customWidth="1"/>
    <col min="13580" max="13580" width="11.26953125" customWidth="1"/>
    <col min="13581" max="13581" width="5" customWidth="1"/>
    <col min="13582" max="13587" width="15" customWidth="1"/>
    <col min="13827" max="13827" width="5.08984375" customWidth="1"/>
    <col min="13828" max="13828" width="41.7265625" customWidth="1"/>
    <col min="13829" max="13829" width="14.7265625" customWidth="1"/>
    <col min="13830" max="13830" width="14.90625" customWidth="1"/>
    <col min="13831" max="13832" width="11.7265625" customWidth="1"/>
    <col min="13833" max="13833" width="11.90625" bestFit="1" customWidth="1"/>
    <col min="13835" max="13835" width="10.26953125" bestFit="1" customWidth="1"/>
    <col min="13836" max="13836" width="11.26953125" customWidth="1"/>
    <col min="13837" max="13837" width="5" customWidth="1"/>
    <col min="13838" max="13843" width="15" customWidth="1"/>
    <col min="14083" max="14083" width="5.08984375" customWidth="1"/>
    <col min="14084" max="14084" width="41.7265625" customWidth="1"/>
    <col min="14085" max="14085" width="14.7265625" customWidth="1"/>
    <col min="14086" max="14086" width="14.90625" customWidth="1"/>
    <col min="14087" max="14088" width="11.7265625" customWidth="1"/>
    <col min="14089" max="14089" width="11.90625" bestFit="1" customWidth="1"/>
    <col min="14091" max="14091" width="10.26953125" bestFit="1" customWidth="1"/>
    <col min="14092" max="14092" width="11.26953125" customWidth="1"/>
    <col min="14093" max="14093" width="5" customWidth="1"/>
    <col min="14094" max="14099" width="15" customWidth="1"/>
    <col min="14339" max="14339" width="5.08984375" customWidth="1"/>
    <col min="14340" max="14340" width="41.7265625" customWidth="1"/>
    <col min="14341" max="14341" width="14.7265625" customWidth="1"/>
    <col min="14342" max="14342" width="14.90625" customWidth="1"/>
    <col min="14343" max="14344" width="11.7265625" customWidth="1"/>
    <col min="14345" max="14345" width="11.90625" bestFit="1" customWidth="1"/>
    <col min="14347" max="14347" width="10.26953125" bestFit="1" customWidth="1"/>
    <col min="14348" max="14348" width="11.26953125" customWidth="1"/>
    <col min="14349" max="14349" width="5" customWidth="1"/>
    <col min="14350" max="14355" width="15" customWidth="1"/>
    <col min="14595" max="14595" width="5.08984375" customWidth="1"/>
    <col min="14596" max="14596" width="41.7265625" customWidth="1"/>
    <col min="14597" max="14597" width="14.7265625" customWidth="1"/>
    <col min="14598" max="14598" width="14.90625" customWidth="1"/>
    <col min="14599" max="14600" width="11.7265625" customWidth="1"/>
    <col min="14601" max="14601" width="11.90625" bestFit="1" customWidth="1"/>
    <col min="14603" max="14603" width="10.26953125" bestFit="1" customWidth="1"/>
    <col min="14604" max="14604" width="11.26953125" customWidth="1"/>
    <col min="14605" max="14605" width="5" customWidth="1"/>
    <col min="14606" max="14611" width="15" customWidth="1"/>
    <col min="14851" max="14851" width="5.08984375" customWidth="1"/>
    <col min="14852" max="14852" width="41.7265625" customWidth="1"/>
    <col min="14853" max="14853" width="14.7265625" customWidth="1"/>
    <col min="14854" max="14854" width="14.90625" customWidth="1"/>
    <col min="14855" max="14856" width="11.7265625" customWidth="1"/>
    <col min="14857" max="14857" width="11.90625" bestFit="1" customWidth="1"/>
    <col min="14859" max="14859" width="10.26953125" bestFit="1" customWidth="1"/>
    <col min="14860" max="14860" width="11.26953125" customWidth="1"/>
    <col min="14861" max="14861" width="5" customWidth="1"/>
    <col min="14862" max="14867" width="15" customWidth="1"/>
    <col min="15107" max="15107" width="5.08984375" customWidth="1"/>
    <col min="15108" max="15108" width="41.7265625" customWidth="1"/>
    <col min="15109" max="15109" width="14.7265625" customWidth="1"/>
    <col min="15110" max="15110" width="14.90625" customWidth="1"/>
    <col min="15111" max="15112" width="11.7265625" customWidth="1"/>
    <col min="15113" max="15113" width="11.90625" bestFit="1" customWidth="1"/>
    <col min="15115" max="15115" width="10.26953125" bestFit="1" customWidth="1"/>
    <col min="15116" max="15116" width="11.26953125" customWidth="1"/>
    <col min="15117" max="15117" width="5" customWidth="1"/>
    <col min="15118" max="15123" width="15" customWidth="1"/>
    <col min="15363" max="15363" width="5.08984375" customWidth="1"/>
    <col min="15364" max="15364" width="41.7265625" customWidth="1"/>
    <col min="15365" max="15365" width="14.7265625" customWidth="1"/>
    <col min="15366" max="15366" width="14.90625" customWidth="1"/>
    <col min="15367" max="15368" width="11.7265625" customWidth="1"/>
    <col min="15369" max="15369" width="11.90625" bestFit="1" customWidth="1"/>
    <col min="15371" max="15371" width="10.26953125" bestFit="1" customWidth="1"/>
    <col min="15372" max="15372" width="11.26953125" customWidth="1"/>
    <col min="15373" max="15373" width="5" customWidth="1"/>
    <col min="15374" max="15379" width="15" customWidth="1"/>
    <col min="15619" max="15619" width="5.08984375" customWidth="1"/>
    <col min="15620" max="15620" width="41.7265625" customWidth="1"/>
    <col min="15621" max="15621" width="14.7265625" customWidth="1"/>
    <col min="15622" max="15622" width="14.90625" customWidth="1"/>
    <col min="15623" max="15624" width="11.7265625" customWidth="1"/>
    <col min="15625" max="15625" width="11.90625" bestFit="1" customWidth="1"/>
    <col min="15627" max="15627" width="10.26953125" bestFit="1" customWidth="1"/>
    <col min="15628" max="15628" width="11.26953125" customWidth="1"/>
    <col min="15629" max="15629" width="5" customWidth="1"/>
    <col min="15630" max="15635" width="15" customWidth="1"/>
    <col min="15875" max="15875" width="5.08984375" customWidth="1"/>
    <col min="15876" max="15876" width="41.7265625" customWidth="1"/>
    <col min="15877" max="15877" width="14.7265625" customWidth="1"/>
    <col min="15878" max="15878" width="14.90625" customWidth="1"/>
    <col min="15879" max="15880" width="11.7265625" customWidth="1"/>
    <col min="15881" max="15881" width="11.90625" bestFit="1" customWidth="1"/>
    <col min="15883" max="15883" width="10.26953125" bestFit="1" customWidth="1"/>
    <col min="15884" max="15884" width="11.26953125" customWidth="1"/>
    <col min="15885" max="15885" width="5" customWidth="1"/>
    <col min="15886" max="15891" width="15" customWidth="1"/>
    <col min="16131" max="16131" width="5.08984375" customWidth="1"/>
    <col min="16132" max="16132" width="41.7265625" customWidth="1"/>
    <col min="16133" max="16133" width="14.7265625" customWidth="1"/>
    <col min="16134" max="16134" width="14.90625" customWidth="1"/>
    <col min="16135" max="16136" width="11.7265625" customWidth="1"/>
    <col min="16137" max="16137" width="11.90625" bestFit="1" customWidth="1"/>
    <col min="16139" max="16139" width="10.26953125" bestFit="1" customWidth="1"/>
    <col min="16140" max="16140" width="11.26953125" customWidth="1"/>
    <col min="16141" max="16141" width="5" customWidth="1"/>
    <col min="16142" max="16147" width="15" customWidth="1"/>
  </cols>
  <sheetData>
    <row r="1" spans="1:21" x14ac:dyDescent="0.35">
      <c r="A1" s="11"/>
      <c r="B1" s="12" t="s">
        <v>18</v>
      </c>
      <c r="C1" s="13"/>
      <c r="D1" s="13"/>
      <c r="E1" s="13"/>
      <c r="F1" s="13"/>
      <c r="G1" s="13"/>
      <c r="H1" s="13"/>
      <c r="I1" s="136"/>
      <c r="J1" s="13"/>
      <c r="K1" s="13"/>
      <c r="L1" s="2"/>
      <c r="M1" s="2"/>
      <c r="N1" s="2"/>
      <c r="O1" s="2"/>
      <c r="P1" s="2"/>
      <c r="Q1" s="2"/>
      <c r="R1" s="2"/>
      <c r="S1" s="2"/>
      <c r="T1" s="2"/>
    </row>
    <row r="2" spans="1:21" ht="14.5" customHeight="1" x14ac:dyDescent="0.35">
      <c r="A2" s="14"/>
      <c r="B2" s="15" t="s">
        <v>53</v>
      </c>
      <c r="C2" s="14"/>
      <c r="D2" s="14"/>
      <c r="E2" s="14"/>
      <c r="F2" s="14"/>
      <c r="G2" s="14"/>
      <c r="H2" s="14"/>
      <c r="I2" s="137"/>
      <c r="J2" s="14"/>
      <c r="K2" s="14"/>
      <c r="L2" s="14"/>
      <c r="M2" s="14"/>
      <c r="Q2" s="2"/>
      <c r="R2" s="2"/>
      <c r="S2" s="2"/>
      <c r="T2" s="2"/>
    </row>
    <row r="3" spans="1:21" ht="14.5" customHeight="1" x14ac:dyDescent="0.35">
      <c r="A3" s="14"/>
    </row>
    <row r="4" spans="1:21" ht="14.5" customHeight="1" x14ac:dyDescent="0.35">
      <c r="A4" s="14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21" ht="14.5" customHeight="1" x14ac:dyDescent="0.35">
      <c r="A5" s="14"/>
      <c r="B5" s="139" t="s">
        <v>116</v>
      </c>
      <c r="C5" s="17"/>
      <c r="D5" s="17"/>
      <c r="E5" s="17"/>
      <c r="F5" s="17"/>
      <c r="G5" s="17"/>
      <c r="H5" s="17"/>
      <c r="I5" s="140"/>
      <c r="J5" s="17"/>
      <c r="K5" s="17"/>
      <c r="L5" s="17"/>
      <c r="M5" s="17"/>
      <c r="N5" s="17"/>
      <c r="O5" s="17"/>
      <c r="P5" s="17"/>
    </row>
    <row r="6" spans="1:21" ht="14.5" customHeight="1" x14ac:dyDescent="0.35">
      <c r="A6" s="14"/>
      <c r="B6" s="85"/>
      <c r="C6" s="86"/>
      <c r="D6" s="87"/>
      <c r="E6" s="86"/>
      <c r="F6" s="86"/>
      <c r="G6" s="91"/>
      <c r="H6" s="91"/>
      <c r="I6" s="219"/>
      <c r="J6" s="219"/>
      <c r="K6" s="219"/>
      <c r="L6" s="219"/>
      <c r="M6" s="219"/>
    </row>
    <row r="7" spans="1:21" ht="14.5" customHeight="1" x14ac:dyDescent="0.35">
      <c r="A7" s="14"/>
      <c r="C7" s="86"/>
      <c r="D7" s="87"/>
      <c r="E7" s="86"/>
      <c r="F7" s="86"/>
      <c r="G7" s="91"/>
      <c r="H7" s="91"/>
      <c r="I7" s="141">
        <v>44561</v>
      </c>
      <c r="J7" s="142">
        <v>44926</v>
      </c>
      <c r="K7" s="142">
        <v>45291</v>
      </c>
      <c r="L7" s="142">
        <v>45656</v>
      </c>
      <c r="M7" s="142">
        <v>46021</v>
      </c>
      <c r="N7" s="142">
        <v>46386</v>
      </c>
      <c r="O7" s="142">
        <v>46751</v>
      </c>
      <c r="P7" s="142">
        <v>47116</v>
      </c>
    </row>
    <row r="8" spans="1:21" ht="14.5" customHeight="1" x14ac:dyDescent="0.35">
      <c r="A8" s="14"/>
      <c r="B8" s="143" t="s">
        <v>182</v>
      </c>
      <c r="C8" s="92"/>
      <c r="D8" s="87"/>
      <c r="E8" s="87"/>
      <c r="F8" s="87"/>
      <c r="G8" s="87"/>
      <c r="H8" s="87"/>
      <c r="I8" s="42"/>
      <c r="J8" s="87"/>
      <c r="K8" s="87"/>
      <c r="L8" s="87"/>
      <c r="M8" s="87"/>
      <c r="N8" s="87"/>
      <c r="O8" s="87"/>
      <c r="P8" s="87"/>
      <c r="Q8" s="87"/>
    </row>
    <row r="9" spans="1:21" x14ac:dyDescent="0.35">
      <c r="A9" s="14"/>
      <c r="B9" t="s">
        <v>117</v>
      </c>
      <c r="C9" s="92"/>
      <c r="D9" s="87"/>
      <c r="E9" s="86"/>
      <c r="F9" s="86"/>
      <c r="H9" s="91"/>
      <c r="I9" s="144">
        <v>3.4160237952065624</v>
      </c>
      <c r="J9" s="145">
        <v>3.715113025225778</v>
      </c>
      <c r="K9" s="145">
        <v>3.8414682052066951</v>
      </c>
      <c r="L9" s="145">
        <v>1.4925370176743074</v>
      </c>
      <c r="M9" s="145">
        <v>2.323656138100624</v>
      </c>
      <c r="N9" s="145">
        <v>2.4600869863321035</v>
      </c>
      <c r="O9" s="145">
        <v>4.1466630924846308</v>
      </c>
      <c r="P9" s="145">
        <v>4.3726674694325061</v>
      </c>
    </row>
    <row r="10" spans="1:21" x14ac:dyDescent="0.35">
      <c r="A10" s="14"/>
      <c r="B10" t="s">
        <v>118</v>
      </c>
      <c r="C10" s="92"/>
      <c r="H10" s="91"/>
      <c r="I10" s="144">
        <v>2</v>
      </c>
      <c r="J10" s="145">
        <v>2</v>
      </c>
      <c r="K10" s="145">
        <v>2</v>
      </c>
      <c r="L10" s="145">
        <v>2</v>
      </c>
      <c r="M10" s="145">
        <v>2</v>
      </c>
      <c r="N10" s="145">
        <v>2</v>
      </c>
      <c r="O10" s="145">
        <v>2</v>
      </c>
      <c r="P10" s="145">
        <v>2</v>
      </c>
    </row>
    <row r="11" spans="1:21" x14ac:dyDescent="0.35">
      <c r="A11" s="14"/>
      <c r="B11" s="36" t="s">
        <v>183</v>
      </c>
      <c r="C11" s="92"/>
      <c r="H11" s="94"/>
      <c r="I11" s="146">
        <v>-209613.67199887516</v>
      </c>
      <c r="J11" s="93">
        <v>-290797.41342703067</v>
      </c>
      <c r="K11" s="93">
        <v>-334395.89431989414</v>
      </c>
      <c r="L11" s="93">
        <v>89477.902895595413</v>
      </c>
      <c r="M11" s="93">
        <v>-55363.324358940357</v>
      </c>
      <c r="N11" s="93">
        <v>-104747.08400425734</v>
      </c>
      <c r="O11" s="93">
        <v>-300640.16610247258</v>
      </c>
      <c r="P11" s="93">
        <v>-330714.25522684981</v>
      </c>
    </row>
    <row r="12" spans="1:21" x14ac:dyDescent="0.35">
      <c r="A12" s="14"/>
      <c r="C12" s="92"/>
      <c r="H12" s="91"/>
      <c r="I12" s="119"/>
      <c r="J12" s="91"/>
      <c r="K12" s="91"/>
      <c r="L12" s="91"/>
      <c r="M12" s="91"/>
      <c r="N12" s="91"/>
      <c r="O12" s="91"/>
      <c r="P12" s="91"/>
      <c r="U12" s="86"/>
    </row>
    <row r="13" spans="1:21" x14ac:dyDescent="0.35">
      <c r="A13" s="14"/>
      <c r="B13" s="95" t="s">
        <v>184</v>
      </c>
      <c r="C13" s="92"/>
      <c r="H13" s="91"/>
      <c r="I13" s="119"/>
      <c r="J13" s="91"/>
      <c r="K13" s="91"/>
      <c r="L13" s="91"/>
      <c r="M13" s="91"/>
      <c r="N13" s="91"/>
      <c r="O13" s="91"/>
      <c r="P13" s="91"/>
      <c r="U13" s="86"/>
    </row>
    <row r="14" spans="1:21" x14ac:dyDescent="0.35">
      <c r="A14" s="14"/>
      <c r="B14" s="36" t="s">
        <v>119</v>
      </c>
      <c r="C14" s="92"/>
      <c r="H14" s="91"/>
      <c r="I14" s="144">
        <v>2.9663426580306069</v>
      </c>
      <c r="J14" s="144">
        <v>2.3130750641965978</v>
      </c>
      <c r="K14" s="144">
        <v>1.9768344977093366</v>
      </c>
      <c r="L14" s="144">
        <v>4.9435707715830208</v>
      </c>
      <c r="M14" s="144">
        <v>2.988864785294636</v>
      </c>
      <c r="N14" s="144">
        <v>1.2498145721442269</v>
      </c>
      <c r="O14" s="144">
        <v>1.1933047521939768</v>
      </c>
      <c r="P14" s="144">
        <v>1.1255417906483427</v>
      </c>
      <c r="U14" s="86"/>
    </row>
    <row r="15" spans="1:21" x14ac:dyDescent="0.35">
      <c r="A15" s="14"/>
      <c r="B15" s="36" t="s">
        <v>185</v>
      </c>
      <c r="C15" s="92"/>
      <c r="H15" s="91"/>
      <c r="I15" s="144">
        <v>1.7587317133140692</v>
      </c>
      <c r="J15" s="144">
        <v>1.1709958804208844</v>
      </c>
      <c r="K15" s="144">
        <v>0.80514451947084797</v>
      </c>
      <c r="L15" s="144">
        <v>2.0146361107505233</v>
      </c>
      <c r="M15" s="144">
        <v>1.1413689765393655</v>
      </c>
      <c r="N15" s="144">
        <v>0.41113884184830346</v>
      </c>
      <c r="O15" s="144">
        <v>0.10556838162387669</v>
      </c>
      <c r="P15" s="144">
        <v>0</v>
      </c>
      <c r="U15" s="86"/>
    </row>
    <row r="16" spans="1:21" x14ac:dyDescent="0.35">
      <c r="A16" s="14"/>
      <c r="B16" t="s">
        <v>186</v>
      </c>
      <c r="C16" s="92"/>
      <c r="D16" s="96"/>
      <c r="E16" s="96"/>
      <c r="F16" s="96"/>
      <c r="H16" s="91"/>
      <c r="I16" s="144">
        <v>4.25</v>
      </c>
      <c r="J16" s="145">
        <v>4.25</v>
      </c>
      <c r="K16" s="145">
        <v>3.75</v>
      </c>
      <c r="L16" s="145">
        <v>3.75</v>
      </c>
      <c r="M16" s="145">
        <v>3.25</v>
      </c>
      <c r="N16" s="145">
        <v>3.25</v>
      </c>
      <c r="O16" s="145">
        <v>3.25</v>
      </c>
      <c r="P16" s="145">
        <v>3.25</v>
      </c>
    </row>
    <row r="17" spans="1:23" x14ac:dyDescent="0.35">
      <c r="A17" s="14"/>
      <c r="B17" s="36" t="s">
        <v>183</v>
      </c>
      <c r="C17" s="92"/>
      <c r="D17" s="96"/>
      <c r="E17" s="96"/>
      <c r="F17" s="96"/>
      <c r="H17" s="91"/>
      <c r="I17" s="147">
        <v>-296415.91055787145</v>
      </c>
      <c r="J17" s="147">
        <v>-456342.76020095451</v>
      </c>
      <c r="K17" s="147">
        <v>-547805.85997196985</v>
      </c>
      <c r="L17" s="147">
        <v>-121785.56886540318</v>
      </c>
      <c r="M17" s="147">
        <v>-257885.78461641233</v>
      </c>
      <c r="N17" s="147">
        <v>-704614.80385153845</v>
      </c>
      <c r="O17" s="147">
        <v>-775106.99703188194</v>
      </c>
      <c r="P17" s="147">
        <v>-858848.92630871339</v>
      </c>
    </row>
    <row r="18" spans="1:23" x14ac:dyDescent="0.35">
      <c r="A18" s="14"/>
      <c r="C18" s="92"/>
      <c r="D18" s="96"/>
      <c r="E18" s="96"/>
      <c r="F18" s="96"/>
      <c r="H18" s="91"/>
      <c r="I18" s="147"/>
      <c r="J18" s="120"/>
      <c r="K18" s="120"/>
      <c r="L18" s="120"/>
      <c r="M18" s="120"/>
      <c r="N18" s="120"/>
      <c r="O18" s="120"/>
      <c r="P18" s="120"/>
    </row>
    <row r="19" spans="1:23" x14ac:dyDescent="0.35">
      <c r="A19" s="14"/>
      <c r="B19" s="95" t="s">
        <v>187</v>
      </c>
      <c r="C19" s="92"/>
      <c r="H19" s="91"/>
      <c r="I19" s="119"/>
      <c r="J19" s="91"/>
      <c r="K19" s="91"/>
      <c r="L19" s="91"/>
      <c r="M19" s="91"/>
      <c r="N19" s="91"/>
      <c r="O19" s="91"/>
      <c r="P19" s="91"/>
      <c r="U19" s="86"/>
    </row>
    <row r="20" spans="1:23" x14ac:dyDescent="0.35">
      <c r="A20" s="14"/>
      <c r="B20" s="36" t="s">
        <v>120</v>
      </c>
      <c r="C20" s="92"/>
      <c r="H20" s="91"/>
      <c r="I20" s="144">
        <v>4.5385042667868287</v>
      </c>
      <c r="J20" s="145">
        <v>3.5751853428762792</v>
      </c>
      <c r="K20" s="145">
        <v>3.1164889035678733</v>
      </c>
      <c r="L20" s="145">
        <v>7.9644306973389796</v>
      </c>
      <c r="M20" s="145">
        <v>4.9889889471710971</v>
      </c>
      <c r="N20" s="145">
        <v>2.6692468362223134</v>
      </c>
      <c r="O20" s="145">
        <v>2.5622474332823053</v>
      </c>
      <c r="P20" s="145">
        <v>2.4299233118807515</v>
      </c>
      <c r="U20" s="86"/>
    </row>
    <row r="21" spans="1:23" x14ac:dyDescent="0.35">
      <c r="A21" s="14"/>
      <c r="B21" s="36" t="s">
        <v>188</v>
      </c>
      <c r="C21" s="92"/>
      <c r="H21" s="91"/>
      <c r="I21" s="144">
        <v>3.330893322070291</v>
      </c>
      <c r="J21" s="145">
        <v>2.4331061591005656</v>
      </c>
      <c r="K21" s="145">
        <v>1.9447989253293849</v>
      </c>
      <c r="L21" s="145">
        <v>5.0354960365064816</v>
      </c>
      <c r="M21" s="145">
        <v>3.1414931384158264</v>
      </c>
      <c r="N21" s="145">
        <v>1.8305711059263898</v>
      </c>
      <c r="O21" s="145">
        <v>1.4745110627122051</v>
      </c>
      <c r="P21" s="145">
        <v>1.1002168033600135</v>
      </c>
      <c r="U21" s="86"/>
    </row>
    <row r="22" spans="1:23" x14ac:dyDescent="0.35">
      <c r="A22" s="14"/>
      <c r="B22" t="s">
        <v>189</v>
      </c>
      <c r="C22" s="92"/>
      <c r="D22" s="96"/>
      <c r="E22" s="96"/>
      <c r="F22" s="96"/>
      <c r="H22" s="91"/>
      <c r="I22" s="144">
        <v>6</v>
      </c>
      <c r="J22" s="145">
        <v>6</v>
      </c>
      <c r="K22" s="145">
        <v>5</v>
      </c>
      <c r="L22" s="145">
        <v>5</v>
      </c>
      <c r="M22" s="145">
        <v>4</v>
      </c>
      <c r="N22" s="145">
        <v>4</v>
      </c>
      <c r="O22" s="145">
        <v>4</v>
      </c>
      <c r="P22" s="145">
        <v>4</v>
      </c>
    </row>
    <row r="23" spans="1:23" x14ac:dyDescent="0.35">
      <c r="A23" s="14"/>
      <c r="B23" s="36" t="s">
        <v>183</v>
      </c>
      <c r="C23" s="92"/>
      <c r="D23" s="96"/>
      <c r="E23" s="96"/>
      <c r="F23" s="96"/>
      <c r="H23" s="91"/>
      <c r="I23" s="147">
        <v>-224949.28820038639</v>
      </c>
      <c r="J23" s="147">
        <v>-374462.86739189341</v>
      </c>
      <c r="K23" s="147">
        <v>-426249.36855895096</v>
      </c>
      <c r="L23" s="147">
        <v>1868.2990748464363</v>
      </c>
      <c r="M23" s="147">
        <v>-85308.823318136332</v>
      </c>
      <c r="N23" s="147">
        <v>-303765.10638017324</v>
      </c>
      <c r="O23" s="147">
        <v>-366663.21623261773</v>
      </c>
      <c r="P23" s="147">
        <v>-441843.05048086401</v>
      </c>
    </row>
    <row r="24" spans="1:23" x14ac:dyDescent="0.35">
      <c r="A24" s="14"/>
      <c r="C24" s="92"/>
      <c r="D24" s="96"/>
      <c r="E24" s="96"/>
      <c r="F24" s="96"/>
      <c r="H24" s="91"/>
      <c r="I24" s="147"/>
      <c r="J24" s="120"/>
      <c r="K24" s="120"/>
      <c r="L24" s="120"/>
      <c r="M24" s="120"/>
      <c r="N24" s="120"/>
      <c r="O24" s="120"/>
      <c r="P24" s="120"/>
    </row>
    <row r="25" spans="1:23" x14ac:dyDescent="0.35">
      <c r="A25" s="14"/>
      <c r="B25" t="s">
        <v>190</v>
      </c>
      <c r="C25" s="92"/>
      <c r="D25" s="96"/>
      <c r="E25" s="96"/>
      <c r="F25" s="96"/>
      <c r="H25" s="91"/>
      <c r="I25" s="148">
        <v>0.29799712190260996</v>
      </c>
      <c r="J25" s="88">
        <v>0.28856922870899876</v>
      </c>
      <c r="K25" s="88">
        <v>0.27541348128771509</v>
      </c>
      <c r="L25" s="88">
        <v>0.27029894341725624</v>
      </c>
      <c r="M25" s="88">
        <v>0.25822042689711705</v>
      </c>
      <c r="N25" s="88">
        <v>0.20565581990901799</v>
      </c>
      <c r="O25" s="88">
        <v>0.20088066761691362</v>
      </c>
      <c r="P25" s="88">
        <v>0.19539751124330501</v>
      </c>
    </row>
    <row r="26" spans="1:23" x14ac:dyDescent="0.35">
      <c r="A26" s="14"/>
      <c r="B26" s="149" t="s">
        <v>191</v>
      </c>
      <c r="C26" s="92"/>
      <c r="D26" s="96"/>
      <c r="E26" s="96"/>
      <c r="F26" s="96"/>
      <c r="H26" s="91"/>
      <c r="I26" s="148"/>
      <c r="J26" s="88"/>
      <c r="K26" s="88"/>
      <c r="L26" s="88"/>
      <c r="M26" s="88"/>
      <c r="N26" s="88"/>
      <c r="O26" s="88"/>
      <c r="P26" s="88"/>
    </row>
    <row r="27" spans="1:23" ht="21.75" customHeight="1" x14ac:dyDescent="0.35">
      <c r="A27" s="14"/>
      <c r="B27" s="41"/>
      <c r="C27" s="92"/>
      <c r="I27" s="147"/>
      <c r="J27" s="120"/>
      <c r="K27" s="120"/>
      <c r="L27" s="120"/>
      <c r="M27" s="120"/>
      <c r="N27" s="120"/>
      <c r="O27" s="120"/>
      <c r="P27" s="119" t="s">
        <v>200</v>
      </c>
    </row>
    <row r="28" spans="1:23" ht="21.75" customHeight="1" x14ac:dyDescent="0.35">
      <c r="A28" s="14"/>
      <c r="C28" s="92"/>
    </row>
    <row r="29" spans="1:23" ht="21.75" customHeight="1" x14ac:dyDescent="0.35">
      <c r="A29" s="14"/>
      <c r="B29" s="95"/>
      <c r="C29" s="92"/>
    </row>
    <row r="30" spans="1:23" ht="21.75" customHeight="1" x14ac:dyDescent="0.35">
      <c r="A30" s="14"/>
      <c r="C30" s="92"/>
      <c r="D30" s="96"/>
      <c r="E30" s="96"/>
      <c r="F30" s="96"/>
      <c r="G30" s="96"/>
      <c r="H30" s="96"/>
      <c r="I30" s="150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</row>
    <row r="31" spans="1:23" ht="21.75" customHeight="1" x14ac:dyDescent="0.35">
      <c r="A31" s="14"/>
      <c r="C31" s="92"/>
      <c r="D31" s="96"/>
      <c r="E31" s="96"/>
      <c r="F31" s="96"/>
      <c r="G31" s="96"/>
      <c r="H31" s="96"/>
      <c r="I31" s="150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</row>
    <row r="32" spans="1:23" ht="21.75" customHeight="1" x14ac:dyDescent="0.35">
      <c r="A32" s="14"/>
      <c r="B32" s="41"/>
      <c r="C32" s="92"/>
    </row>
    <row r="33" spans="1:25" ht="21.75" customHeight="1" x14ac:dyDescent="0.35">
      <c r="A33" s="14"/>
      <c r="C33" s="92"/>
    </row>
    <row r="34" spans="1:25" ht="21.75" customHeight="1" x14ac:dyDescent="0.35">
      <c r="A34" s="14"/>
      <c r="B34" s="41"/>
      <c r="C34" s="92"/>
    </row>
    <row r="35" spans="1:25" ht="21.75" customHeight="1" x14ac:dyDescent="0.35">
      <c r="A35" s="14"/>
      <c r="C35" s="92"/>
    </row>
    <row r="36" spans="1:25" ht="21.75" customHeight="1" x14ac:dyDescent="0.35">
      <c r="A36" s="14"/>
      <c r="B36" s="95"/>
      <c r="C36" s="92"/>
    </row>
    <row r="37" spans="1:25" ht="21.75" customHeight="1" x14ac:dyDescent="0.35">
      <c r="A37" s="14"/>
      <c r="C37" s="92"/>
    </row>
    <row r="38" spans="1:25" ht="21.75" customHeight="1" x14ac:dyDescent="0.35">
      <c r="A38" s="14"/>
      <c r="C38" s="92"/>
    </row>
    <row r="39" spans="1:25" ht="21.75" customHeight="1" x14ac:dyDescent="0.35">
      <c r="A39" s="14"/>
      <c r="C39" s="92"/>
    </row>
    <row r="40" spans="1:25" ht="21.75" customHeight="1" x14ac:dyDescent="0.35">
      <c r="A40" s="14"/>
      <c r="C40" s="92"/>
    </row>
    <row r="41" spans="1:25" ht="21.75" customHeight="1" x14ac:dyDescent="0.35">
      <c r="A41" s="14"/>
      <c r="B41" s="41"/>
      <c r="C41" s="92"/>
    </row>
    <row r="42" spans="1:25" ht="21.75" customHeight="1" x14ac:dyDescent="0.35">
      <c r="A42" s="14"/>
      <c r="C42" s="92"/>
    </row>
    <row r="43" spans="1:25" ht="21.75" customHeight="1" x14ac:dyDescent="0.35">
      <c r="A43" s="14"/>
      <c r="B43" s="36"/>
      <c r="C43" s="92"/>
    </row>
    <row r="44" spans="1:25" ht="21.75" customHeight="1" x14ac:dyDescent="0.35">
      <c r="A44" s="14"/>
      <c r="B44" s="41"/>
      <c r="C44" s="92"/>
    </row>
    <row r="45" spans="1:25" ht="21.75" customHeight="1" x14ac:dyDescent="0.35">
      <c r="A45" s="14"/>
      <c r="B45" s="36"/>
      <c r="C45" s="92"/>
      <c r="X45" s="86"/>
      <c r="Y45" s="86"/>
    </row>
    <row r="46" spans="1:25" ht="21.75" customHeight="1" x14ac:dyDescent="0.35">
      <c r="A46" s="14"/>
      <c r="C46" s="92"/>
    </row>
    <row r="47" spans="1:25" ht="21.75" customHeight="1" x14ac:dyDescent="0.35">
      <c r="A47" s="14"/>
      <c r="C47" s="92"/>
      <c r="H47" s="91"/>
      <c r="I47" s="119"/>
      <c r="J47" s="91"/>
      <c r="K47" s="91"/>
      <c r="L47" s="91"/>
      <c r="M47" s="91"/>
      <c r="U47" s="86"/>
    </row>
    <row r="48" spans="1:25" x14ac:dyDescent="0.35">
      <c r="A48" s="14"/>
    </row>
    <row r="49" spans="1:21" x14ac:dyDescent="0.35">
      <c r="A49" s="14"/>
    </row>
    <row r="50" spans="1:21" x14ac:dyDescent="0.35">
      <c r="A50" s="14"/>
    </row>
    <row r="63" spans="1:21" ht="21.75" customHeight="1" x14ac:dyDescent="0.35">
      <c r="A63"/>
      <c r="B63" s="36"/>
      <c r="C63" s="89"/>
      <c r="H63" s="4"/>
      <c r="I63" s="151"/>
      <c r="J63" s="4"/>
      <c r="K63" s="4"/>
      <c r="L63" s="4"/>
      <c r="M63" s="4"/>
      <c r="U63" s="4"/>
    </row>
    <row r="64" spans="1:21" ht="21.75" customHeight="1" x14ac:dyDescent="0.35">
      <c r="A64"/>
    </row>
    <row r="65" spans="1:1" ht="21.75" customHeight="1" x14ac:dyDescent="0.35">
      <c r="A65"/>
    </row>
    <row r="66" spans="1:1" ht="21.75" customHeight="1" x14ac:dyDescent="0.35">
      <c r="A66"/>
    </row>
    <row r="67" spans="1:1" ht="21.75" customHeight="1" x14ac:dyDescent="0.35">
      <c r="A67"/>
    </row>
    <row r="68" spans="1:1" ht="21.75" customHeight="1" x14ac:dyDescent="0.35">
      <c r="A68"/>
    </row>
    <row r="69" spans="1:1" ht="21.75" customHeight="1" x14ac:dyDescent="0.35">
      <c r="A69"/>
    </row>
    <row r="70" spans="1:1" ht="21.75" customHeight="1" x14ac:dyDescent="0.35">
      <c r="A70"/>
    </row>
    <row r="71" spans="1:1" ht="21.75" customHeight="1" x14ac:dyDescent="0.35">
      <c r="A71"/>
    </row>
    <row r="72" spans="1:1" ht="21.75" customHeight="1" x14ac:dyDescent="0.35">
      <c r="A72"/>
    </row>
    <row r="73" spans="1:1" ht="21.75" customHeight="1" x14ac:dyDescent="0.35">
      <c r="A73"/>
    </row>
    <row r="74" spans="1:1" ht="21.75" customHeight="1" x14ac:dyDescent="0.35">
      <c r="A74"/>
    </row>
    <row r="75" spans="1:1" ht="21.75" customHeight="1" x14ac:dyDescent="0.35">
      <c r="A75"/>
    </row>
    <row r="76" spans="1:1" ht="21.75" customHeight="1" x14ac:dyDescent="0.35">
      <c r="A76"/>
    </row>
    <row r="77" spans="1:1" ht="21.75" customHeight="1" x14ac:dyDescent="0.35">
      <c r="A77"/>
    </row>
    <row r="78" spans="1:1" ht="21.75" customHeight="1" x14ac:dyDescent="0.35">
      <c r="A78"/>
    </row>
    <row r="79" spans="1:1" ht="21.75" customHeight="1" x14ac:dyDescent="0.35">
      <c r="A79"/>
    </row>
    <row r="80" spans="1:1" ht="21.75" customHeight="1" x14ac:dyDescent="0.35">
      <c r="A80"/>
    </row>
    <row r="81" spans="1:1" ht="21.75" customHeight="1" x14ac:dyDescent="0.35">
      <c r="A81"/>
    </row>
    <row r="82" spans="1:1" ht="21.75" customHeight="1" x14ac:dyDescent="0.35">
      <c r="A82"/>
    </row>
    <row r="83" spans="1:1" ht="21.75" customHeight="1" x14ac:dyDescent="0.35">
      <c r="A83"/>
    </row>
    <row r="84" spans="1:1" ht="21.75" customHeight="1" x14ac:dyDescent="0.35">
      <c r="A84"/>
    </row>
    <row r="85" spans="1:1" ht="21.75" customHeight="1" x14ac:dyDescent="0.35">
      <c r="A85"/>
    </row>
    <row r="86" spans="1:1" ht="21.75" customHeight="1" x14ac:dyDescent="0.35">
      <c r="A86"/>
    </row>
    <row r="87" spans="1:1" ht="21.75" customHeight="1" x14ac:dyDescent="0.35">
      <c r="A87"/>
    </row>
    <row r="88" spans="1:1" ht="21.75" customHeight="1" x14ac:dyDescent="0.35">
      <c r="A88"/>
    </row>
    <row r="89" spans="1:1" ht="21.75" customHeight="1" x14ac:dyDescent="0.35">
      <c r="A89"/>
    </row>
    <row r="90" spans="1:1" ht="21.75" customHeight="1" x14ac:dyDescent="0.35">
      <c r="A90"/>
    </row>
    <row r="91" spans="1:1" ht="21.75" customHeight="1" x14ac:dyDescent="0.35">
      <c r="A91"/>
    </row>
    <row r="92" spans="1:1" ht="21.75" customHeight="1" x14ac:dyDescent="0.35">
      <c r="A92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spans="1:1" ht="21.75" customHeight="1" x14ac:dyDescent="0.35">
      <c r="A97"/>
    </row>
    <row r="98" spans="1:1" ht="21.75" customHeight="1" x14ac:dyDescent="0.35">
      <c r="A98"/>
    </row>
    <row r="99" spans="1:1" ht="21.75" customHeight="1" x14ac:dyDescent="0.35">
      <c r="A99"/>
    </row>
    <row r="100" spans="1:1" ht="21.75" customHeight="1" x14ac:dyDescent="0.35">
      <c r="A100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  <row r="112" spans="1:1" ht="21.75" customHeight="1" x14ac:dyDescent="0.35">
      <c r="A112"/>
    </row>
    <row r="113" spans="1:1" ht="21.75" customHeight="1" x14ac:dyDescent="0.35">
      <c r="A113"/>
    </row>
    <row r="114" spans="1:1" ht="21.75" customHeight="1" x14ac:dyDescent="0.35">
      <c r="A114"/>
    </row>
    <row r="115" spans="1:1" ht="21.75" customHeight="1" x14ac:dyDescent="0.35">
      <c r="A115"/>
    </row>
    <row r="116" spans="1:1" ht="21.75" customHeight="1" x14ac:dyDescent="0.35">
      <c r="A116"/>
    </row>
    <row r="117" spans="1:1" ht="21.75" customHeight="1" x14ac:dyDescent="0.35">
      <c r="A117"/>
    </row>
    <row r="118" spans="1:1" ht="21.75" customHeight="1" x14ac:dyDescent="0.35">
      <c r="A118"/>
    </row>
    <row r="119" spans="1:1" ht="21.75" customHeight="1" x14ac:dyDescent="0.35">
      <c r="A119"/>
    </row>
    <row r="120" spans="1:1" ht="21.75" customHeight="1" x14ac:dyDescent="0.35">
      <c r="A120"/>
    </row>
    <row r="121" spans="1:1" ht="21.75" customHeight="1" x14ac:dyDescent="0.35">
      <c r="A121"/>
    </row>
    <row r="122" spans="1:1" ht="21.75" customHeight="1" x14ac:dyDescent="0.35">
      <c r="A122"/>
    </row>
    <row r="123" spans="1:1" ht="21.75" customHeight="1" x14ac:dyDescent="0.35">
      <c r="A123"/>
    </row>
    <row r="124" spans="1:1" ht="21.75" customHeight="1" x14ac:dyDescent="0.35">
      <c r="A124"/>
    </row>
    <row r="125" spans="1:1" ht="21.75" customHeight="1" x14ac:dyDescent="0.35">
      <c r="A125"/>
    </row>
    <row r="126" spans="1:1" ht="21.75" customHeight="1" x14ac:dyDescent="0.35">
      <c r="A126"/>
    </row>
    <row r="127" spans="1:1" ht="21.75" customHeight="1" x14ac:dyDescent="0.35">
      <c r="A127"/>
    </row>
    <row r="128" spans="1:1" ht="21.75" customHeight="1" x14ac:dyDescent="0.35">
      <c r="A128"/>
    </row>
    <row r="129" spans="1:1" ht="21.75" customHeight="1" x14ac:dyDescent="0.35">
      <c r="A129"/>
    </row>
    <row r="130" spans="1:1" ht="21.75" customHeight="1" x14ac:dyDescent="0.35">
      <c r="A130"/>
    </row>
    <row r="131" spans="1:1" ht="21.75" customHeight="1" x14ac:dyDescent="0.35">
      <c r="A131"/>
    </row>
    <row r="132" spans="1:1" ht="21.75" customHeight="1" x14ac:dyDescent="0.35">
      <c r="A132"/>
    </row>
    <row r="133" spans="1:1" ht="21.75" customHeight="1" x14ac:dyDescent="0.35">
      <c r="A133"/>
    </row>
    <row r="134" spans="1:1" ht="21.75" customHeight="1" x14ac:dyDescent="0.35">
      <c r="A134"/>
    </row>
    <row r="135" spans="1:1" ht="21.75" customHeight="1" x14ac:dyDescent="0.35">
      <c r="A135"/>
    </row>
    <row r="136" spans="1:1" ht="21.75" customHeight="1" x14ac:dyDescent="0.35">
      <c r="A136"/>
    </row>
    <row r="137" spans="1:1" ht="21.75" customHeight="1" x14ac:dyDescent="0.35">
      <c r="A137"/>
    </row>
    <row r="138" spans="1:1" ht="21.75" customHeight="1" x14ac:dyDescent="0.35">
      <c r="A138"/>
    </row>
    <row r="139" spans="1:1" ht="21.75" customHeight="1" x14ac:dyDescent="0.35">
      <c r="A139"/>
    </row>
    <row r="140" spans="1:1" ht="21.75" customHeight="1" x14ac:dyDescent="0.35">
      <c r="A140"/>
    </row>
    <row r="141" spans="1:1" ht="21.75" customHeight="1" x14ac:dyDescent="0.35">
      <c r="A141"/>
    </row>
    <row r="142" spans="1:1" ht="21.75" customHeight="1" x14ac:dyDescent="0.35">
      <c r="A142"/>
    </row>
    <row r="143" spans="1:1" ht="21.75" customHeight="1" x14ac:dyDescent="0.35">
      <c r="A143"/>
    </row>
    <row r="144" spans="1:1" ht="21.75" customHeight="1" x14ac:dyDescent="0.35">
      <c r="A144"/>
    </row>
    <row r="145" spans="1:1" ht="21.75" customHeight="1" x14ac:dyDescent="0.35">
      <c r="A145"/>
    </row>
    <row r="146" spans="1:1" ht="21.75" customHeight="1" x14ac:dyDescent="0.35">
      <c r="A146"/>
    </row>
    <row r="147" spans="1:1" ht="21.75" customHeight="1" x14ac:dyDescent="0.35">
      <c r="A147"/>
    </row>
    <row r="148" spans="1:1" ht="21.75" customHeight="1" x14ac:dyDescent="0.35">
      <c r="A148"/>
    </row>
    <row r="149" spans="1:1" ht="21.75" customHeight="1" x14ac:dyDescent="0.35">
      <c r="A149"/>
    </row>
    <row r="150" spans="1:1" ht="21.75" customHeight="1" x14ac:dyDescent="0.35">
      <c r="A150"/>
    </row>
    <row r="151" spans="1:1" ht="21.75" customHeight="1" x14ac:dyDescent="0.35">
      <c r="A151"/>
    </row>
    <row r="152" spans="1:1" ht="21.75" customHeight="1" x14ac:dyDescent="0.35">
      <c r="A152"/>
    </row>
    <row r="153" spans="1:1" ht="21.75" customHeight="1" x14ac:dyDescent="0.35">
      <c r="A153"/>
    </row>
    <row r="154" spans="1:1" ht="21.75" customHeight="1" x14ac:dyDescent="0.35">
      <c r="A154"/>
    </row>
    <row r="155" spans="1:1" ht="21.75" customHeight="1" x14ac:dyDescent="0.35">
      <c r="A155"/>
    </row>
    <row r="156" spans="1:1" ht="21.75" customHeight="1" x14ac:dyDescent="0.35">
      <c r="A156"/>
    </row>
    <row r="157" spans="1:1" ht="21.75" customHeight="1" x14ac:dyDescent="0.35">
      <c r="A157"/>
    </row>
    <row r="158" spans="1:1" ht="21.75" customHeight="1" x14ac:dyDescent="0.35">
      <c r="A158"/>
    </row>
    <row r="159" spans="1:1" ht="21.75" customHeight="1" x14ac:dyDescent="0.35">
      <c r="A159"/>
    </row>
    <row r="160" spans="1:1" ht="21.75" customHeight="1" x14ac:dyDescent="0.35">
      <c r="A160"/>
    </row>
    <row r="161" spans="1:1" ht="21.75" customHeight="1" x14ac:dyDescent="0.35">
      <c r="A161"/>
    </row>
    <row r="162" spans="1:1" ht="21.75" customHeight="1" x14ac:dyDescent="0.35">
      <c r="A162"/>
    </row>
    <row r="163" spans="1:1" ht="21.75" customHeight="1" x14ac:dyDescent="0.35">
      <c r="A163"/>
    </row>
    <row r="164" spans="1:1" ht="21.75" customHeight="1" x14ac:dyDescent="0.35">
      <c r="A164"/>
    </row>
    <row r="165" spans="1:1" ht="21.75" customHeight="1" x14ac:dyDescent="0.35">
      <c r="A165"/>
    </row>
    <row r="166" spans="1:1" ht="21.75" customHeight="1" x14ac:dyDescent="0.35">
      <c r="A166"/>
    </row>
    <row r="167" spans="1:1" ht="21.75" customHeight="1" x14ac:dyDescent="0.35">
      <c r="A167"/>
    </row>
    <row r="168" spans="1:1" ht="21.75" customHeight="1" x14ac:dyDescent="0.35">
      <c r="A168"/>
    </row>
    <row r="169" spans="1:1" ht="21.75" customHeight="1" x14ac:dyDescent="0.35">
      <c r="A169"/>
    </row>
    <row r="170" spans="1:1" ht="21.75" customHeight="1" x14ac:dyDescent="0.35">
      <c r="A170"/>
    </row>
    <row r="171" spans="1:1" ht="21.75" customHeight="1" x14ac:dyDescent="0.35">
      <c r="A171"/>
    </row>
    <row r="172" spans="1:1" ht="21.75" customHeight="1" x14ac:dyDescent="0.35">
      <c r="A172"/>
    </row>
    <row r="173" spans="1:1" ht="21.75" customHeight="1" x14ac:dyDescent="0.35">
      <c r="A173"/>
    </row>
    <row r="174" spans="1:1" ht="21.75" customHeight="1" x14ac:dyDescent="0.35">
      <c r="A174"/>
    </row>
    <row r="175" spans="1:1" ht="21.75" customHeight="1" x14ac:dyDescent="0.35">
      <c r="A175"/>
    </row>
    <row r="176" spans="1:1" ht="21.75" customHeight="1" x14ac:dyDescent="0.35">
      <c r="A176"/>
    </row>
    <row r="177" spans="1:1" ht="21.75" customHeight="1" x14ac:dyDescent="0.35">
      <c r="A177"/>
    </row>
    <row r="178" spans="1:1" ht="21.75" customHeight="1" x14ac:dyDescent="0.35">
      <c r="A178"/>
    </row>
    <row r="179" spans="1:1" ht="21.75" customHeight="1" x14ac:dyDescent="0.35">
      <c r="A179"/>
    </row>
    <row r="180" spans="1:1" ht="21.75" customHeight="1" x14ac:dyDescent="0.35">
      <c r="A180"/>
    </row>
    <row r="181" spans="1:1" ht="21.75" customHeight="1" x14ac:dyDescent="0.35">
      <c r="A181"/>
    </row>
    <row r="182" spans="1:1" ht="21.75" customHeight="1" x14ac:dyDescent="0.35">
      <c r="A182"/>
    </row>
    <row r="183" spans="1:1" ht="21.75" customHeight="1" x14ac:dyDescent="0.35">
      <c r="A183"/>
    </row>
    <row r="184" spans="1:1" ht="21.75" customHeight="1" x14ac:dyDescent="0.35">
      <c r="A184"/>
    </row>
    <row r="185" spans="1:1" ht="21.75" customHeight="1" x14ac:dyDescent="0.35">
      <c r="A185"/>
    </row>
    <row r="186" spans="1:1" ht="21.75" customHeight="1" x14ac:dyDescent="0.35">
      <c r="A186"/>
    </row>
    <row r="187" spans="1:1" ht="21.75" customHeight="1" x14ac:dyDescent="0.35">
      <c r="A187"/>
    </row>
    <row r="188" spans="1:1" ht="21.75" customHeight="1" x14ac:dyDescent="0.35">
      <c r="A188"/>
    </row>
    <row r="189" spans="1:1" ht="21.75" customHeight="1" x14ac:dyDescent="0.35">
      <c r="A189"/>
    </row>
    <row r="190" spans="1:1" ht="21.75" customHeight="1" x14ac:dyDescent="0.35">
      <c r="A190"/>
    </row>
    <row r="191" spans="1:1" ht="21.75" customHeight="1" x14ac:dyDescent="0.35">
      <c r="A191"/>
    </row>
    <row r="192" spans="1:1" ht="21.75" customHeight="1" x14ac:dyDescent="0.35">
      <c r="A192"/>
    </row>
    <row r="193" spans="1:1" ht="21.75" customHeight="1" x14ac:dyDescent="0.35">
      <c r="A193"/>
    </row>
    <row r="194" spans="1:1" ht="21.75" customHeight="1" x14ac:dyDescent="0.35">
      <c r="A194"/>
    </row>
    <row r="195" spans="1:1" ht="21.75" customHeight="1" x14ac:dyDescent="0.35">
      <c r="A195"/>
    </row>
    <row r="196" spans="1:1" ht="21.75" customHeight="1" x14ac:dyDescent="0.35">
      <c r="A196"/>
    </row>
    <row r="197" spans="1:1" ht="21.75" customHeight="1" x14ac:dyDescent="0.35">
      <c r="A197"/>
    </row>
    <row r="198" spans="1:1" ht="21.75" customHeight="1" x14ac:dyDescent="0.35">
      <c r="A198"/>
    </row>
    <row r="199" spans="1:1" ht="21.75" customHeight="1" x14ac:dyDescent="0.35">
      <c r="A199"/>
    </row>
    <row r="200" spans="1:1" ht="21.75" customHeight="1" x14ac:dyDescent="0.35">
      <c r="A200"/>
    </row>
    <row r="201" spans="1:1" ht="21.75" customHeight="1" x14ac:dyDescent="0.35">
      <c r="A201"/>
    </row>
    <row r="202" spans="1:1" ht="21.75" customHeight="1" x14ac:dyDescent="0.35">
      <c r="A202"/>
    </row>
    <row r="203" spans="1:1" ht="21.75" customHeight="1" x14ac:dyDescent="0.35">
      <c r="A203"/>
    </row>
    <row r="204" spans="1:1" ht="21.75" customHeight="1" x14ac:dyDescent="0.35">
      <c r="A204"/>
    </row>
    <row r="205" spans="1:1" ht="21.75" customHeight="1" x14ac:dyDescent="0.35">
      <c r="A205"/>
    </row>
    <row r="206" spans="1:1" ht="21.75" customHeight="1" x14ac:dyDescent="0.35">
      <c r="A206"/>
    </row>
    <row r="207" spans="1:1" ht="21.75" customHeight="1" x14ac:dyDescent="0.35">
      <c r="A207"/>
    </row>
    <row r="208" spans="1:1" ht="21.75" customHeight="1" x14ac:dyDescent="0.35">
      <c r="A208"/>
    </row>
    <row r="209" spans="1:1" ht="21.75" customHeight="1" x14ac:dyDescent="0.35">
      <c r="A209"/>
    </row>
    <row r="210" spans="1:1" ht="21.75" customHeight="1" x14ac:dyDescent="0.35">
      <c r="A210"/>
    </row>
    <row r="211" spans="1:1" ht="21.75" customHeight="1" x14ac:dyDescent="0.35">
      <c r="A211"/>
    </row>
    <row r="212" spans="1:1" ht="21.75" customHeight="1" x14ac:dyDescent="0.35">
      <c r="A212"/>
    </row>
    <row r="213" spans="1:1" ht="21.75" customHeight="1" x14ac:dyDescent="0.35">
      <c r="A213"/>
    </row>
    <row r="214" spans="1:1" ht="21.75" customHeight="1" x14ac:dyDescent="0.35">
      <c r="A214"/>
    </row>
    <row r="215" spans="1:1" ht="21.75" customHeight="1" x14ac:dyDescent="0.35">
      <c r="A215"/>
    </row>
    <row r="216" spans="1:1" ht="21.75" customHeight="1" x14ac:dyDescent="0.35">
      <c r="A216"/>
    </row>
    <row r="217" spans="1:1" ht="21.75" customHeight="1" x14ac:dyDescent="0.35">
      <c r="A217"/>
    </row>
    <row r="218" spans="1:1" ht="21.75" customHeight="1" x14ac:dyDescent="0.35">
      <c r="A218"/>
    </row>
    <row r="219" spans="1:1" ht="21.75" customHeight="1" x14ac:dyDescent="0.35">
      <c r="A219"/>
    </row>
    <row r="220" spans="1:1" ht="21.75" customHeight="1" x14ac:dyDescent="0.35">
      <c r="A220"/>
    </row>
    <row r="221" spans="1:1" ht="21.75" customHeight="1" x14ac:dyDescent="0.35">
      <c r="A221"/>
    </row>
    <row r="222" spans="1:1" ht="21.75" customHeight="1" x14ac:dyDescent="0.35">
      <c r="A222"/>
    </row>
    <row r="223" spans="1:1" ht="21.75" customHeight="1" x14ac:dyDescent="0.35">
      <c r="A223"/>
    </row>
    <row r="224" spans="1:1" ht="21.75" customHeight="1" x14ac:dyDescent="0.35">
      <c r="A224"/>
    </row>
    <row r="225" spans="1:1" ht="21.75" customHeight="1" x14ac:dyDescent="0.35">
      <c r="A225"/>
    </row>
    <row r="226" spans="1:1" ht="21.75" customHeight="1" x14ac:dyDescent="0.35">
      <c r="A226"/>
    </row>
    <row r="227" spans="1:1" ht="21.75" customHeight="1" x14ac:dyDescent="0.35">
      <c r="A227"/>
    </row>
    <row r="228" spans="1:1" ht="21.75" customHeight="1" x14ac:dyDescent="0.35">
      <c r="A228"/>
    </row>
    <row r="229" spans="1:1" ht="21.75" customHeight="1" x14ac:dyDescent="0.35">
      <c r="A229"/>
    </row>
    <row r="230" spans="1:1" ht="21.75" customHeight="1" x14ac:dyDescent="0.35">
      <c r="A230"/>
    </row>
    <row r="231" spans="1:1" ht="21.75" customHeight="1" x14ac:dyDescent="0.35">
      <c r="A231"/>
    </row>
    <row r="232" spans="1:1" ht="21.75" customHeight="1" x14ac:dyDescent="0.35">
      <c r="A232"/>
    </row>
    <row r="233" spans="1:1" ht="21.75" customHeight="1" x14ac:dyDescent="0.35">
      <c r="A233"/>
    </row>
    <row r="234" spans="1:1" ht="21.75" customHeight="1" x14ac:dyDescent="0.35">
      <c r="A234"/>
    </row>
    <row r="235" spans="1:1" ht="21.75" customHeight="1" x14ac:dyDescent="0.35">
      <c r="A235"/>
    </row>
    <row r="236" spans="1:1" ht="21.75" customHeight="1" x14ac:dyDescent="0.35">
      <c r="A236"/>
    </row>
    <row r="237" spans="1:1" ht="21.75" customHeight="1" x14ac:dyDescent="0.35">
      <c r="A237"/>
    </row>
    <row r="238" spans="1:1" ht="21.75" customHeight="1" x14ac:dyDescent="0.35">
      <c r="A238"/>
    </row>
    <row r="239" spans="1:1" ht="21.75" customHeight="1" x14ac:dyDescent="0.35">
      <c r="A239"/>
    </row>
    <row r="240" spans="1:1" ht="21.75" customHeight="1" x14ac:dyDescent="0.35">
      <c r="A240"/>
    </row>
    <row r="241" spans="1:1" ht="21.75" customHeight="1" x14ac:dyDescent="0.35">
      <c r="A241"/>
    </row>
    <row r="242" spans="1:1" ht="21.75" customHeight="1" x14ac:dyDescent="0.35">
      <c r="A242"/>
    </row>
    <row r="243" spans="1:1" ht="21.75" customHeight="1" x14ac:dyDescent="0.35">
      <c r="A243"/>
    </row>
    <row r="244" spans="1:1" ht="21.75" customHeight="1" x14ac:dyDescent="0.35">
      <c r="A244"/>
    </row>
    <row r="245" spans="1:1" ht="21.75" customHeight="1" x14ac:dyDescent="0.35">
      <c r="A245"/>
    </row>
    <row r="246" spans="1:1" ht="21.75" customHeight="1" x14ac:dyDescent="0.35">
      <c r="A246"/>
    </row>
    <row r="247" spans="1:1" ht="21.75" customHeight="1" x14ac:dyDescent="0.35">
      <c r="A247"/>
    </row>
    <row r="248" spans="1:1" ht="21.75" customHeight="1" x14ac:dyDescent="0.35">
      <c r="A248"/>
    </row>
    <row r="249" spans="1:1" ht="21.75" customHeight="1" x14ac:dyDescent="0.35">
      <c r="A249"/>
    </row>
    <row r="250" spans="1:1" ht="21.75" customHeight="1" x14ac:dyDescent="0.35">
      <c r="A250"/>
    </row>
    <row r="251" spans="1:1" ht="21.75" customHeight="1" x14ac:dyDescent="0.35">
      <c r="A251"/>
    </row>
    <row r="252" spans="1:1" ht="21.75" customHeight="1" x14ac:dyDescent="0.35">
      <c r="A252"/>
    </row>
    <row r="253" spans="1:1" ht="21.75" customHeight="1" x14ac:dyDescent="0.35">
      <c r="A253"/>
    </row>
    <row r="254" spans="1:1" ht="21.75" customHeight="1" x14ac:dyDescent="0.35">
      <c r="A254"/>
    </row>
    <row r="255" spans="1:1" ht="21.75" customHeight="1" x14ac:dyDescent="0.35">
      <c r="A255"/>
    </row>
    <row r="256" spans="1:1" ht="21.75" customHeight="1" x14ac:dyDescent="0.35">
      <c r="A256"/>
    </row>
    <row r="257" spans="1:1" ht="21.75" customHeight="1" x14ac:dyDescent="0.35">
      <c r="A257"/>
    </row>
    <row r="258" spans="1:1" ht="21.75" customHeight="1" x14ac:dyDescent="0.35">
      <c r="A258"/>
    </row>
    <row r="259" spans="1:1" ht="21.75" customHeight="1" x14ac:dyDescent="0.35">
      <c r="A259"/>
    </row>
    <row r="260" spans="1:1" ht="21.75" customHeight="1" x14ac:dyDescent="0.35">
      <c r="A260"/>
    </row>
    <row r="261" spans="1:1" ht="21.75" customHeight="1" x14ac:dyDescent="0.35">
      <c r="A261"/>
    </row>
    <row r="262" spans="1:1" ht="21.75" customHeight="1" x14ac:dyDescent="0.35">
      <c r="A262"/>
    </row>
    <row r="263" spans="1:1" ht="21.75" customHeight="1" x14ac:dyDescent="0.35">
      <c r="A263"/>
    </row>
    <row r="264" spans="1:1" ht="21.75" customHeight="1" x14ac:dyDescent="0.35">
      <c r="A264"/>
    </row>
    <row r="265" spans="1:1" ht="21.75" customHeight="1" x14ac:dyDescent="0.35">
      <c r="A265"/>
    </row>
    <row r="266" spans="1:1" ht="21.75" customHeight="1" x14ac:dyDescent="0.35">
      <c r="A266"/>
    </row>
    <row r="267" spans="1:1" ht="21.75" customHeight="1" x14ac:dyDescent="0.35">
      <c r="A267"/>
    </row>
    <row r="268" spans="1:1" ht="21.75" customHeight="1" x14ac:dyDescent="0.35">
      <c r="A268"/>
    </row>
    <row r="269" spans="1:1" ht="21.75" customHeight="1" x14ac:dyDescent="0.35">
      <c r="A269"/>
    </row>
    <row r="270" spans="1:1" ht="21.75" customHeight="1" x14ac:dyDescent="0.35">
      <c r="A270"/>
    </row>
    <row r="271" spans="1:1" ht="21.75" customHeight="1" x14ac:dyDescent="0.35">
      <c r="A271"/>
    </row>
    <row r="272" spans="1:1" ht="21.75" customHeight="1" x14ac:dyDescent="0.35">
      <c r="A272"/>
    </row>
    <row r="273" spans="1:1" ht="21.75" customHeight="1" x14ac:dyDescent="0.35">
      <c r="A273"/>
    </row>
    <row r="274" spans="1:1" ht="21.75" customHeight="1" x14ac:dyDescent="0.35">
      <c r="A274"/>
    </row>
    <row r="275" spans="1:1" ht="21.75" customHeight="1" x14ac:dyDescent="0.35">
      <c r="A275"/>
    </row>
    <row r="276" spans="1:1" ht="21.75" customHeight="1" x14ac:dyDescent="0.35">
      <c r="A276"/>
    </row>
    <row r="277" spans="1:1" ht="21.75" customHeight="1" x14ac:dyDescent="0.35">
      <c r="A277"/>
    </row>
    <row r="278" spans="1:1" ht="21.75" customHeight="1" x14ac:dyDescent="0.35">
      <c r="A278"/>
    </row>
    <row r="279" spans="1:1" ht="21.75" customHeight="1" x14ac:dyDescent="0.35">
      <c r="A279"/>
    </row>
    <row r="280" spans="1:1" ht="21.75" customHeight="1" x14ac:dyDescent="0.35">
      <c r="A280"/>
    </row>
    <row r="281" spans="1:1" ht="21.75" customHeight="1" x14ac:dyDescent="0.35">
      <c r="A281"/>
    </row>
    <row r="282" spans="1:1" ht="21.75" customHeight="1" x14ac:dyDescent="0.35">
      <c r="A282"/>
    </row>
    <row r="283" spans="1:1" ht="21.75" customHeight="1" x14ac:dyDescent="0.35">
      <c r="A283"/>
    </row>
    <row r="284" spans="1:1" ht="21.75" customHeight="1" x14ac:dyDescent="0.35">
      <c r="A284"/>
    </row>
    <row r="285" spans="1:1" ht="21.75" customHeight="1" x14ac:dyDescent="0.35">
      <c r="A285"/>
    </row>
    <row r="286" spans="1:1" ht="21.75" customHeight="1" x14ac:dyDescent="0.35">
      <c r="A286"/>
    </row>
    <row r="287" spans="1:1" ht="21.75" customHeight="1" x14ac:dyDescent="0.35">
      <c r="A287"/>
    </row>
  </sheetData>
  <mergeCells count="1">
    <mergeCell ref="I6:M6"/>
  </mergeCells>
  <conditionalFormatting sqref="I21:P21">
    <cfRule type="expression" dxfId="2" priority="3">
      <formula>(I21&gt;I22)</formula>
    </cfRule>
  </conditionalFormatting>
  <conditionalFormatting sqref="I15:P15">
    <cfRule type="expression" dxfId="1" priority="2">
      <formula>(I15&gt;I16)</formula>
    </cfRule>
  </conditionalFormatting>
  <conditionalFormatting sqref="I9:P9">
    <cfRule type="expression" dxfId="0" priority="1">
      <formula>(I9&lt;I10)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0B328-B44A-4ECB-916E-C15CE044B355}">
  <dimension ref="C1:L20"/>
  <sheetViews>
    <sheetView showGridLines="0" workbookViewId="0">
      <selection activeCell="D15" sqref="D15"/>
    </sheetView>
  </sheetViews>
  <sheetFormatPr defaultRowHeight="14.5" x14ac:dyDescent="0.35"/>
  <cols>
    <col min="1" max="1" width="4" customWidth="1"/>
    <col min="2" max="2" width="2.08984375" customWidth="1"/>
    <col min="3" max="3" width="24.54296875" customWidth="1"/>
    <col min="4" max="4" width="15.6328125" customWidth="1"/>
    <col min="5" max="5" width="12.54296875" customWidth="1"/>
    <col min="6" max="6" width="11.36328125" style="7" customWidth="1"/>
    <col min="7" max="7" width="15.6328125" customWidth="1"/>
    <col min="8" max="8" width="13.36328125" hidden="1" customWidth="1"/>
    <col min="9" max="9" width="12.54296875" customWidth="1"/>
  </cols>
  <sheetData>
    <row r="1" spans="3:12" x14ac:dyDescent="0.35">
      <c r="C1" s="41" t="s">
        <v>38</v>
      </c>
      <c r="D1" s="41"/>
      <c r="E1" s="41"/>
      <c r="F1" s="186"/>
      <c r="G1" s="41"/>
      <c r="I1" s="41"/>
    </row>
    <row r="2" spans="3:12" x14ac:dyDescent="0.35">
      <c r="C2" s="41" t="s">
        <v>39</v>
      </c>
      <c r="D2" s="41"/>
      <c r="E2" s="41"/>
      <c r="F2" s="186"/>
      <c r="G2" s="7"/>
      <c r="H2" s="7"/>
      <c r="I2" s="7"/>
    </row>
    <row r="3" spans="3:12" ht="13" customHeight="1" x14ac:dyDescent="0.35">
      <c r="C3" s="16"/>
      <c r="D3" s="187"/>
      <c r="E3" s="187"/>
      <c r="F3" s="187"/>
      <c r="G3" s="187"/>
      <c r="H3" s="187"/>
      <c r="I3" s="187"/>
      <c r="J3" s="187"/>
    </row>
    <row r="4" spans="3:12" ht="22" customHeight="1" thickBot="1" x14ac:dyDescent="0.4">
      <c r="C4" s="17" t="s">
        <v>40</v>
      </c>
      <c r="D4" s="17"/>
      <c r="E4" s="17"/>
      <c r="F4" s="17"/>
      <c r="G4" s="17"/>
      <c r="H4" s="17"/>
      <c r="I4" s="17"/>
      <c r="J4" s="17"/>
    </row>
    <row r="5" spans="3:12" ht="29.5" thickBot="1" x14ac:dyDescent="0.4">
      <c r="C5" s="152"/>
      <c r="D5" s="153" t="s">
        <v>41</v>
      </c>
      <c r="E5" s="21" t="s">
        <v>23</v>
      </c>
      <c r="F5" s="154" t="s">
        <v>42</v>
      </c>
      <c r="G5" s="155" t="s">
        <v>43</v>
      </c>
      <c r="H5" s="154" t="s">
        <v>44</v>
      </c>
      <c r="I5" s="21" t="s">
        <v>23</v>
      </c>
      <c r="J5" s="21" t="s">
        <v>24</v>
      </c>
    </row>
    <row r="6" spans="3:12" x14ac:dyDescent="0.35">
      <c r="C6" s="192" t="s">
        <v>2</v>
      </c>
      <c r="D6" s="156">
        <v>564994.80000000005</v>
      </c>
      <c r="E6" s="157"/>
      <c r="F6" s="158"/>
      <c r="G6" s="81"/>
      <c r="H6" s="88"/>
      <c r="I6" s="159"/>
      <c r="J6" s="159"/>
    </row>
    <row r="7" spans="3:12" x14ac:dyDescent="0.35">
      <c r="E7" s="160"/>
      <c r="F7" s="161"/>
      <c r="G7" s="81"/>
      <c r="H7" s="88"/>
      <c r="I7" s="159"/>
      <c r="J7" s="159"/>
    </row>
    <row r="8" spans="3:12" x14ac:dyDescent="0.35">
      <c r="C8" t="s">
        <v>45</v>
      </c>
      <c r="D8" s="156">
        <v>3220346.4</v>
      </c>
      <c r="E8" s="162"/>
      <c r="F8" s="163">
        <f>-D8</f>
        <v>-3220346.4</v>
      </c>
      <c r="G8" s="81">
        <v>0</v>
      </c>
      <c r="H8" s="88"/>
      <c r="I8" s="164"/>
      <c r="J8" s="164"/>
    </row>
    <row r="9" spans="3:12" x14ac:dyDescent="0.35">
      <c r="C9" t="s">
        <v>46</v>
      </c>
      <c r="D9" s="165">
        <v>0</v>
      </c>
      <c r="E9" s="160"/>
      <c r="F9" s="163">
        <f>+'Fig. 6.1'!C8</f>
        <v>0</v>
      </c>
      <c r="G9" s="81">
        <v>0</v>
      </c>
      <c r="H9" s="88"/>
      <c r="I9" s="166"/>
      <c r="J9" s="166"/>
      <c r="L9" s="46"/>
    </row>
    <row r="10" spans="3:12" x14ac:dyDescent="0.35">
      <c r="C10" t="s">
        <v>3</v>
      </c>
      <c r="D10" s="165">
        <v>0</v>
      </c>
      <c r="E10" s="160"/>
      <c r="F10" s="163">
        <f>+'Fig. 6.1'!C9</f>
        <v>700000</v>
      </c>
      <c r="G10" s="81">
        <f>+F10+D10</f>
        <v>700000</v>
      </c>
      <c r="H10" s="88"/>
      <c r="I10" s="166"/>
      <c r="J10" s="166"/>
      <c r="L10" s="46"/>
    </row>
    <row r="11" spans="3:12" x14ac:dyDescent="0.35">
      <c r="C11" s="228" t="s">
        <v>4</v>
      </c>
      <c r="D11" s="229">
        <v>0</v>
      </c>
      <c r="E11" s="160"/>
      <c r="F11" s="163">
        <f>+'Fig. 6.1'!C10</f>
        <v>800000</v>
      </c>
      <c r="G11" s="81">
        <f>+F11+D11</f>
        <v>800000</v>
      </c>
      <c r="H11" s="88">
        <v>0.10531154699862307</v>
      </c>
      <c r="I11" s="166"/>
      <c r="J11" s="166"/>
      <c r="L11" s="46"/>
    </row>
    <row r="12" spans="3:12" x14ac:dyDescent="0.35">
      <c r="C12" s="230" t="s">
        <v>47</v>
      </c>
      <c r="D12" s="231">
        <f>SUM(D6:D11)</f>
        <v>3785341.2</v>
      </c>
      <c r="E12" s="232">
        <f>+D12/$E$18</f>
        <v>9.8997021726645364</v>
      </c>
      <c r="F12" s="233">
        <f>SUM(F6:F11)</f>
        <v>-1720346.4</v>
      </c>
      <c r="G12" s="231">
        <f>SUM(G6:G11)</f>
        <v>1500000</v>
      </c>
      <c r="H12" s="234"/>
      <c r="I12" s="235">
        <f>+G12/$E$18</f>
        <v>3.922910108868602</v>
      </c>
      <c r="J12" s="235">
        <f>G12/$E$19</f>
        <v>2.6017817001082335</v>
      </c>
      <c r="L12" s="47"/>
    </row>
    <row r="13" spans="3:12" x14ac:dyDescent="0.35">
      <c r="C13" s="113" t="s">
        <v>48</v>
      </c>
      <c r="D13" s="193"/>
      <c r="E13" s="173"/>
      <c r="F13" s="167">
        <f>'Fig. 6.1'!C12</f>
        <v>795000</v>
      </c>
      <c r="G13" s="168">
        <f>+F13+D13</f>
        <v>795000</v>
      </c>
      <c r="H13" s="169">
        <v>0.10465334982988167</v>
      </c>
      <c r="I13" s="170">
        <f t="shared" ref="I13:I16" si="0">+G13/$E$18</f>
        <v>2.0791423577003592</v>
      </c>
      <c r="J13" s="170">
        <f t="shared" ref="J13:J16" si="1">G13/$E$19</f>
        <v>1.3789443010573639</v>
      </c>
      <c r="L13" s="48"/>
    </row>
    <row r="14" spans="3:12" x14ac:dyDescent="0.35">
      <c r="C14" s="28" t="s">
        <v>49</v>
      </c>
      <c r="D14" s="48">
        <f>SUM(D12:D13)</f>
        <v>3785341.2</v>
      </c>
      <c r="E14" s="171">
        <f t="shared" ref="E14:E16" si="2">+D14/$E$18</f>
        <v>9.8997021726645364</v>
      </c>
      <c r="F14" s="174">
        <f>SUM(F12:F13)</f>
        <v>-925346.39999999991</v>
      </c>
      <c r="G14" s="48">
        <f>SUM(G12:G13)</f>
        <v>2295000</v>
      </c>
      <c r="H14" s="88">
        <v>0.30211250045229993</v>
      </c>
      <c r="I14" s="172">
        <f t="shared" si="0"/>
        <v>6.0020524665689612</v>
      </c>
      <c r="J14" s="172">
        <f t="shared" si="1"/>
        <v>3.9807260011655976</v>
      </c>
      <c r="L14" s="47"/>
    </row>
    <row r="15" spans="3:12" x14ac:dyDescent="0.35">
      <c r="C15" s="113" t="s">
        <v>50</v>
      </c>
      <c r="D15" s="156">
        <v>1061093.9999999998</v>
      </c>
      <c r="E15" s="173">
        <f t="shared" si="2"/>
        <v>2.7750509193732129</v>
      </c>
      <c r="F15" s="167">
        <f>+'Fig. 6.1'!C15-'Fig. 6.2'!D15</f>
        <v>4240413.9120000005</v>
      </c>
      <c r="G15" s="168">
        <f>+F15+D15</f>
        <v>5301507.9120000005</v>
      </c>
      <c r="H15" s="169">
        <v>0.69788749954770013</v>
      </c>
      <c r="I15" s="170">
        <f t="shared" si="0"/>
        <v>13.864892653487784</v>
      </c>
      <c r="J15" s="170">
        <f t="shared" si="1"/>
        <v>9.1955775122804084</v>
      </c>
      <c r="L15" s="48"/>
    </row>
    <row r="16" spans="3:12" ht="15" thickBot="1" x14ac:dyDescent="0.4">
      <c r="C16" s="175" t="s">
        <v>51</v>
      </c>
      <c r="D16" s="176">
        <f>+D15+D14</f>
        <v>4846435.2</v>
      </c>
      <c r="E16" s="177">
        <f t="shared" si="2"/>
        <v>12.674753092037751</v>
      </c>
      <c r="F16" s="178">
        <f>SUM(F14:F15)</f>
        <v>3315067.5120000006</v>
      </c>
      <c r="G16" s="176">
        <f>SUM(G14:G15)</f>
        <v>7596507.9120000005</v>
      </c>
      <c r="H16" s="179">
        <v>1</v>
      </c>
      <c r="I16" s="180">
        <f t="shared" si="0"/>
        <v>19.866945120056744</v>
      </c>
      <c r="J16" s="180">
        <f t="shared" si="1"/>
        <v>13.176303513446006</v>
      </c>
      <c r="L16" s="46"/>
    </row>
    <row r="17" spans="3:12" ht="15" thickTop="1" x14ac:dyDescent="0.35">
      <c r="G17" s="78"/>
      <c r="H17" s="78"/>
      <c r="I17" s="78"/>
      <c r="L17" s="48"/>
    </row>
    <row r="18" spans="3:12" x14ac:dyDescent="0.35">
      <c r="C18" s="42"/>
      <c r="D18" s="42" t="s">
        <v>35</v>
      </c>
      <c r="E18" s="43">
        <v>382369.19999999995</v>
      </c>
      <c r="F18" s="181"/>
    </row>
    <row r="19" spans="3:12" x14ac:dyDescent="0.35">
      <c r="D19" s="42" t="s">
        <v>36</v>
      </c>
      <c r="E19" s="43">
        <v>576528.00000000012</v>
      </c>
    </row>
    <row r="20" spans="3:12" x14ac:dyDescent="0.35">
      <c r="J20" s="104" t="s">
        <v>196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2F362-AA61-4DCB-89CD-3130F6E63134}">
  <sheetPr>
    <tabColor theme="9" tint="-0.249977111117893"/>
  </sheetPr>
  <dimension ref="A1:P231"/>
  <sheetViews>
    <sheetView showGridLines="0" topLeftCell="A11" zoomScaleNormal="100" workbookViewId="0">
      <selection activeCell="D20" sqref="D20"/>
    </sheetView>
  </sheetViews>
  <sheetFormatPr defaultRowHeight="14.5" x14ac:dyDescent="0.35"/>
  <cols>
    <col min="1" max="1" width="5.90625" style="7" customWidth="1"/>
    <col min="2" max="2" width="46" customWidth="1"/>
    <col min="3" max="3" width="3.81640625" customWidth="1"/>
    <col min="4" max="12" width="10.54296875" customWidth="1"/>
    <col min="13" max="15" width="15" customWidth="1"/>
    <col min="16" max="16" width="2.7265625" customWidth="1"/>
    <col min="255" max="255" width="5.08984375" customWidth="1"/>
    <col min="256" max="256" width="41.7265625" customWidth="1"/>
    <col min="257" max="257" width="14.7265625" customWidth="1"/>
    <col min="258" max="258" width="14.90625" customWidth="1"/>
    <col min="259" max="260" width="11.7265625" customWidth="1"/>
    <col min="261" max="261" width="11.90625" bestFit="1" customWidth="1"/>
    <col min="263" max="263" width="10.26953125" bestFit="1" customWidth="1"/>
    <col min="264" max="264" width="11.26953125" customWidth="1"/>
    <col min="265" max="265" width="5" customWidth="1"/>
    <col min="266" max="271" width="15" customWidth="1"/>
    <col min="511" max="511" width="5.08984375" customWidth="1"/>
    <col min="512" max="512" width="41.7265625" customWidth="1"/>
    <col min="513" max="513" width="14.7265625" customWidth="1"/>
    <col min="514" max="514" width="14.90625" customWidth="1"/>
    <col min="515" max="516" width="11.7265625" customWidth="1"/>
    <col min="517" max="517" width="11.90625" bestFit="1" customWidth="1"/>
    <col min="519" max="519" width="10.26953125" bestFit="1" customWidth="1"/>
    <col min="520" max="520" width="11.26953125" customWidth="1"/>
    <col min="521" max="521" width="5" customWidth="1"/>
    <col min="522" max="527" width="15" customWidth="1"/>
    <col min="767" max="767" width="5.08984375" customWidth="1"/>
    <col min="768" max="768" width="41.7265625" customWidth="1"/>
    <col min="769" max="769" width="14.7265625" customWidth="1"/>
    <col min="770" max="770" width="14.90625" customWidth="1"/>
    <col min="771" max="772" width="11.7265625" customWidth="1"/>
    <col min="773" max="773" width="11.90625" bestFit="1" customWidth="1"/>
    <col min="775" max="775" width="10.26953125" bestFit="1" customWidth="1"/>
    <col min="776" max="776" width="11.26953125" customWidth="1"/>
    <col min="777" max="777" width="5" customWidth="1"/>
    <col min="778" max="783" width="15" customWidth="1"/>
    <col min="1023" max="1023" width="5.08984375" customWidth="1"/>
    <col min="1024" max="1024" width="41.7265625" customWidth="1"/>
    <col min="1025" max="1025" width="14.7265625" customWidth="1"/>
    <col min="1026" max="1026" width="14.90625" customWidth="1"/>
    <col min="1027" max="1028" width="11.7265625" customWidth="1"/>
    <col min="1029" max="1029" width="11.90625" bestFit="1" customWidth="1"/>
    <col min="1031" max="1031" width="10.26953125" bestFit="1" customWidth="1"/>
    <col min="1032" max="1032" width="11.26953125" customWidth="1"/>
    <col min="1033" max="1033" width="5" customWidth="1"/>
    <col min="1034" max="1039" width="15" customWidth="1"/>
    <col min="1279" max="1279" width="5.08984375" customWidth="1"/>
    <col min="1280" max="1280" width="41.7265625" customWidth="1"/>
    <col min="1281" max="1281" width="14.7265625" customWidth="1"/>
    <col min="1282" max="1282" width="14.90625" customWidth="1"/>
    <col min="1283" max="1284" width="11.7265625" customWidth="1"/>
    <col min="1285" max="1285" width="11.90625" bestFit="1" customWidth="1"/>
    <col min="1287" max="1287" width="10.26953125" bestFit="1" customWidth="1"/>
    <col min="1288" max="1288" width="11.26953125" customWidth="1"/>
    <col min="1289" max="1289" width="5" customWidth="1"/>
    <col min="1290" max="1295" width="15" customWidth="1"/>
    <col min="1535" max="1535" width="5.08984375" customWidth="1"/>
    <col min="1536" max="1536" width="41.7265625" customWidth="1"/>
    <col min="1537" max="1537" width="14.7265625" customWidth="1"/>
    <col min="1538" max="1538" width="14.90625" customWidth="1"/>
    <col min="1539" max="1540" width="11.7265625" customWidth="1"/>
    <col min="1541" max="1541" width="11.90625" bestFit="1" customWidth="1"/>
    <col min="1543" max="1543" width="10.26953125" bestFit="1" customWidth="1"/>
    <col min="1544" max="1544" width="11.26953125" customWidth="1"/>
    <col min="1545" max="1545" width="5" customWidth="1"/>
    <col min="1546" max="1551" width="15" customWidth="1"/>
    <col min="1791" max="1791" width="5.08984375" customWidth="1"/>
    <col min="1792" max="1792" width="41.7265625" customWidth="1"/>
    <col min="1793" max="1793" width="14.7265625" customWidth="1"/>
    <col min="1794" max="1794" width="14.90625" customWidth="1"/>
    <col min="1795" max="1796" width="11.7265625" customWidth="1"/>
    <col min="1797" max="1797" width="11.90625" bestFit="1" customWidth="1"/>
    <col min="1799" max="1799" width="10.26953125" bestFit="1" customWidth="1"/>
    <col min="1800" max="1800" width="11.26953125" customWidth="1"/>
    <col min="1801" max="1801" width="5" customWidth="1"/>
    <col min="1802" max="1807" width="15" customWidth="1"/>
    <col min="2047" max="2047" width="5.08984375" customWidth="1"/>
    <col min="2048" max="2048" width="41.7265625" customWidth="1"/>
    <col min="2049" max="2049" width="14.7265625" customWidth="1"/>
    <col min="2050" max="2050" width="14.90625" customWidth="1"/>
    <col min="2051" max="2052" width="11.7265625" customWidth="1"/>
    <col min="2053" max="2053" width="11.90625" bestFit="1" customWidth="1"/>
    <col min="2055" max="2055" width="10.26953125" bestFit="1" customWidth="1"/>
    <col min="2056" max="2056" width="11.26953125" customWidth="1"/>
    <col min="2057" max="2057" width="5" customWidth="1"/>
    <col min="2058" max="2063" width="15" customWidth="1"/>
    <col min="2303" max="2303" width="5.08984375" customWidth="1"/>
    <col min="2304" max="2304" width="41.7265625" customWidth="1"/>
    <col min="2305" max="2305" width="14.7265625" customWidth="1"/>
    <col min="2306" max="2306" width="14.90625" customWidth="1"/>
    <col min="2307" max="2308" width="11.7265625" customWidth="1"/>
    <col min="2309" max="2309" width="11.90625" bestFit="1" customWidth="1"/>
    <col min="2311" max="2311" width="10.26953125" bestFit="1" customWidth="1"/>
    <col min="2312" max="2312" width="11.26953125" customWidth="1"/>
    <col min="2313" max="2313" width="5" customWidth="1"/>
    <col min="2314" max="2319" width="15" customWidth="1"/>
    <col min="2559" max="2559" width="5.08984375" customWidth="1"/>
    <col min="2560" max="2560" width="41.7265625" customWidth="1"/>
    <col min="2561" max="2561" width="14.7265625" customWidth="1"/>
    <col min="2562" max="2562" width="14.90625" customWidth="1"/>
    <col min="2563" max="2564" width="11.7265625" customWidth="1"/>
    <col min="2565" max="2565" width="11.90625" bestFit="1" customWidth="1"/>
    <col min="2567" max="2567" width="10.26953125" bestFit="1" customWidth="1"/>
    <col min="2568" max="2568" width="11.26953125" customWidth="1"/>
    <col min="2569" max="2569" width="5" customWidth="1"/>
    <col min="2570" max="2575" width="15" customWidth="1"/>
    <col min="2815" max="2815" width="5.08984375" customWidth="1"/>
    <col min="2816" max="2816" width="41.7265625" customWidth="1"/>
    <col min="2817" max="2817" width="14.7265625" customWidth="1"/>
    <col min="2818" max="2818" width="14.90625" customWidth="1"/>
    <col min="2819" max="2820" width="11.7265625" customWidth="1"/>
    <col min="2821" max="2821" width="11.90625" bestFit="1" customWidth="1"/>
    <col min="2823" max="2823" width="10.26953125" bestFit="1" customWidth="1"/>
    <col min="2824" max="2824" width="11.26953125" customWidth="1"/>
    <col min="2825" max="2825" width="5" customWidth="1"/>
    <col min="2826" max="2831" width="15" customWidth="1"/>
    <col min="3071" max="3071" width="5.08984375" customWidth="1"/>
    <col min="3072" max="3072" width="41.7265625" customWidth="1"/>
    <col min="3073" max="3073" width="14.7265625" customWidth="1"/>
    <col min="3074" max="3074" width="14.90625" customWidth="1"/>
    <col min="3075" max="3076" width="11.7265625" customWidth="1"/>
    <col min="3077" max="3077" width="11.90625" bestFit="1" customWidth="1"/>
    <col min="3079" max="3079" width="10.26953125" bestFit="1" customWidth="1"/>
    <col min="3080" max="3080" width="11.26953125" customWidth="1"/>
    <col min="3081" max="3081" width="5" customWidth="1"/>
    <col min="3082" max="3087" width="15" customWidth="1"/>
    <col min="3327" max="3327" width="5.08984375" customWidth="1"/>
    <col min="3328" max="3328" width="41.7265625" customWidth="1"/>
    <col min="3329" max="3329" width="14.7265625" customWidth="1"/>
    <col min="3330" max="3330" width="14.90625" customWidth="1"/>
    <col min="3331" max="3332" width="11.7265625" customWidth="1"/>
    <col min="3333" max="3333" width="11.90625" bestFit="1" customWidth="1"/>
    <col min="3335" max="3335" width="10.26953125" bestFit="1" customWidth="1"/>
    <col min="3336" max="3336" width="11.26953125" customWidth="1"/>
    <col min="3337" max="3337" width="5" customWidth="1"/>
    <col min="3338" max="3343" width="15" customWidth="1"/>
    <col min="3583" max="3583" width="5.08984375" customWidth="1"/>
    <col min="3584" max="3584" width="41.7265625" customWidth="1"/>
    <col min="3585" max="3585" width="14.7265625" customWidth="1"/>
    <col min="3586" max="3586" width="14.90625" customWidth="1"/>
    <col min="3587" max="3588" width="11.7265625" customWidth="1"/>
    <col min="3589" max="3589" width="11.90625" bestFit="1" customWidth="1"/>
    <col min="3591" max="3591" width="10.26953125" bestFit="1" customWidth="1"/>
    <col min="3592" max="3592" width="11.26953125" customWidth="1"/>
    <col min="3593" max="3593" width="5" customWidth="1"/>
    <col min="3594" max="3599" width="15" customWidth="1"/>
    <col min="3839" max="3839" width="5.08984375" customWidth="1"/>
    <col min="3840" max="3840" width="41.7265625" customWidth="1"/>
    <col min="3841" max="3841" width="14.7265625" customWidth="1"/>
    <col min="3842" max="3842" width="14.90625" customWidth="1"/>
    <col min="3843" max="3844" width="11.7265625" customWidth="1"/>
    <col min="3845" max="3845" width="11.90625" bestFit="1" customWidth="1"/>
    <col min="3847" max="3847" width="10.26953125" bestFit="1" customWidth="1"/>
    <col min="3848" max="3848" width="11.26953125" customWidth="1"/>
    <col min="3849" max="3849" width="5" customWidth="1"/>
    <col min="3850" max="3855" width="15" customWidth="1"/>
    <col min="4095" max="4095" width="5.08984375" customWidth="1"/>
    <col min="4096" max="4096" width="41.7265625" customWidth="1"/>
    <col min="4097" max="4097" width="14.7265625" customWidth="1"/>
    <col min="4098" max="4098" width="14.90625" customWidth="1"/>
    <col min="4099" max="4100" width="11.7265625" customWidth="1"/>
    <col min="4101" max="4101" width="11.90625" bestFit="1" customWidth="1"/>
    <col min="4103" max="4103" width="10.26953125" bestFit="1" customWidth="1"/>
    <col min="4104" max="4104" width="11.26953125" customWidth="1"/>
    <col min="4105" max="4105" width="5" customWidth="1"/>
    <col min="4106" max="4111" width="15" customWidth="1"/>
    <col min="4351" max="4351" width="5.08984375" customWidth="1"/>
    <col min="4352" max="4352" width="41.7265625" customWidth="1"/>
    <col min="4353" max="4353" width="14.7265625" customWidth="1"/>
    <col min="4354" max="4354" width="14.90625" customWidth="1"/>
    <col min="4355" max="4356" width="11.7265625" customWidth="1"/>
    <col min="4357" max="4357" width="11.90625" bestFit="1" customWidth="1"/>
    <col min="4359" max="4359" width="10.26953125" bestFit="1" customWidth="1"/>
    <col min="4360" max="4360" width="11.26953125" customWidth="1"/>
    <col min="4361" max="4361" width="5" customWidth="1"/>
    <col min="4362" max="4367" width="15" customWidth="1"/>
    <col min="4607" max="4607" width="5.08984375" customWidth="1"/>
    <col min="4608" max="4608" width="41.7265625" customWidth="1"/>
    <col min="4609" max="4609" width="14.7265625" customWidth="1"/>
    <col min="4610" max="4610" width="14.90625" customWidth="1"/>
    <col min="4611" max="4612" width="11.7265625" customWidth="1"/>
    <col min="4613" max="4613" width="11.90625" bestFit="1" customWidth="1"/>
    <col min="4615" max="4615" width="10.26953125" bestFit="1" customWidth="1"/>
    <col min="4616" max="4616" width="11.26953125" customWidth="1"/>
    <col min="4617" max="4617" width="5" customWidth="1"/>
    <col min="4618" max="4623" width="15" customWidth="1"/>
    <col min="4863" max="4863" width="5.08984375" customWidth="1"/>
    <col min="4864" max="4864" width="41.7265625" customWidth="1"/>
    <col min="4865" max="4865" width="14.7265625" customWidth="1"/>
    <col min="4866" max="4866" width="14.90625" customWidth="1"/>
    <col min="4867" max="4868" width="11.7265625" customWidth="1"/>
    <col min="4869" max="4869" width="11.90625" bestFit="1" customWidth="1"/>
    <col min="4871" max="4871" width="10.26953125" bestFit="1" customWidth="1"/>
    <col min="4872" max="4872" width="11.26953125" customWidth="1"/>
    <col min="4873" max="4873" width="5" customWidth="1"/>
    <col min="4874" max="4879" width="15" customWidth="1"/>
    <col min="5119" max="5119" width="5.08984375" customWidth="1"/>
    <col min="5120" max="5120" width="41.7265625" customWidth="1"/>
    <col min="5121" max="5121" width="14.7265625" customWidth="1"/>
    <col min="5122" max="5122" width="14.90625" customWidth="1"/>
    <col min="5123" max="5124" width="11.7265625" customWidth="1"/>
    <col min="5125" max="5125" width="11.90625" bestFit="1" customWidth="1"/>
    <col min="5127" max="5127" width="10.26953125" bestFit="1" customWidth="1"/>
    <col min="5128" max="5128" width="11.26953125" customWidth="1"/>
    <col min="5129" max="5129" width="5" customWidth="1"/>
    <col min="5130" max="5135" width="15" customWidth="1"/>
    <col min="5375" max="5375" width="5.08984375" customWidth="1"/>
    <col min="5376" max="5376" width="41.7265625" customWidth="1"/>
    <col min="5377" max="5377" width="14.7265625" customWidth="1"/>
    <col min="5378" max="5378" width="14.90625" customWidth="1"/>
    <col min="5379" max="5380" width="11.7265625" customWidth="1"/>
    <col min="5381" max="5381" width="11.90625" bestFit="1" customWidth="1"/>
    <col min="5383" max="5383" width="10.26953125" bestFit="1" customWidth="1"/>
    <col min="5384" max="5384" width="11.26953125" customWidth="1"/>
    <col min="5385" max="5385" width="5" customWidth="1"/>
    <col min="5386" max="5391" width="15" customWidth="1"/>
    <col min="5631" max="5631" width="5.08984375" customWidth="1"/>
    <col min="5632" max="5632" width="41.7265625" customWidth="1"/>
    <col min="5633" max="5633" width="14.7265625" customWidth="1"/>
    <col min="5634" max="5634" width="14.90625" customWidth="1"/>
    <col min="5635" max="5636" width="11.7265625" customWidth="1"/>
    <col min="5637" max="5637" width="11.90625" bestFit="1" customWidth="1"/>
    <col min="5639" max="5639" width="10.26953125" bestFit="1" customWidth="1"/>
    <col min="5640" max="5640" width="11.26953125" customWidth="1"/>
    <col min="5641" max="5641" width="5" customWidth="1"/>
    <col min="5642" max="5647" width="15" customWidth="1"/>
    <col min="5887" max="5887" width="5.08984375" customWidth="1"/>
    <col min="5888" max="5888" width="41.7265625" customWidth="1"/>
    <col min="5889" max="5889" width="14.7265625" customWidth="1"/>
    <col min="5890" max="5890" width="14.90625" customWidth="1"/>
    <col min="5891" max="5892" width="11.7265625" customWidth="1"/>
    <col min="5893" max="5893" width="11.90625" bestFit="1" customWidth="1"/>
    <col min="5895" max="5895" width="10.26953125" bestFit="1" customWidth="1"/>
    <col min="5896" max="5896" width="11.26953125" customWidth="1"/>
    <col min="5897" max="5897" width="5" customWidth="1"/>
    <col min="5898" max="5903" width="15" customWidth="1"/>
    <col min="6143" max="6143" width="5.08984375" customWidth="1"/>
    <col min="6144" max="6144" width="41.7265625" customWidth="1"/>
    <col min="6145" max="6145" width="14.7265625" customWidth="1"/>
    <col min="6146" max="6146" width="14.90625" customWidth="1"/>
    <col min="6147" max="6148" width="11.7265625" customWidth="1"/>
    <col min="6149" max="6149" width="11.90625" bestFit="1" customWidth="1"/>
    <col min="6151" max="6151" width="10.26953125" bestFit="1" customWidth="1"/>
    <col min="6152" max="6152" width="11.26953125" customWidth="1"/>
    <col min="6153" max="6153" width="5" customWidth="1"/>
    <col min="6154" max="6159" width="15" customWidth="1"/>
    <col min="6399" max="6399" width="5.08984375" customWidth="1"/>
    <col min="6400" max="6400" width="41.7265625" customWidth="1"/>
    <col min="6401" max="6401" width="14.7265625" customWidth="1"/>
    <col min="6402" max="6402" width="14.90625" customWidth="1"/>
    <col min="6403" max="6404" width="11.7265625" customWidth="1"/>
    <col min="6405" max="6405" width="11.90625" bestFit="1" customWidth="1"/>
    <col min="6407" max="6407" width="10.26953125" bestFit="1" customWidth="1"/>
    <col min="6408" max="6408" width="11.26953125" customWidth="1"/>
    <col min="6409" max="6409" width="5" customWidth="1"/>
    <col min="6410" max="6415" width="15" customWidth="1"/>
    <col min="6655" max="6655" width="5.08984375" customWidth="1"/>
    <col min="6656" max="6656" width="41.7265625" customWidth="1"/>
    <col min="6657" max="6657" width="14.7265625" customWidth="1"/>
    <col min="6658" max="6658" width="14.90625" customWidth="1"/>
    <col min="6659" max="6660" width="11.7265625" customWidth="1"/>
    <col min="6661" max="6661" width="11.90625" bestFit="1" customWidth="1"/>
    <col min="6663" max="6663" width="10.26953125" bestFit="1" customWidth="1"/>
    <col min="6664" max="6664" width="11.26953125" customWidth="1"/>
    <col min="6665" max="6665" width="5" customWidth="1"/>
    <col min="6666" max="6671" width="15" customWidth="1"/>
    <col min="6911" max="6911" width="5.08984375" customWidth="1"/>
    <col min="6912" max="6912" width="41.7265625" customWidth="1"/>
    <col min="6913" max="6913" width="14.7265625" customWidth="1"/>
    <col min="6914" max="6914" width="14.90625" customWidth="1"/>
    <col min="6915" max="6916" width="11.7265625" customWidth="1"/>
    <col min="6917" max="6917" width="11.90625" bestFit="1" customWidth="1"/>
    <col min="6919" max="6919" width="10.26953125" bestFit="1" customWidth="1"/>
    <col min="6920" max="6920" width="11.26953125" customWidth="1"/>
    <col min="6921" max="6921" width="5" customWidth="1"/>
    <col min="6922" max="6927" width="15" customWidth="1"/>
    <col min="7167" max="7167" width="5.08984375" customWidth="1"/>
    <col min="7168" max="7168" width="41.7265625" customWidth="1"/>
    <col min="7169" max="7169" width="14.7265625" customWidth="1"/>
    <col min="7170" max="7170" width="14.90625" customWidth="1"/>
    <col min="7171" max="7172" width="11.7265625" customWidth="1"/>
    <col min="7173" max="7173" width="11.90625" bestFit="1" customWidth="1"/>
    <col min="7175" max="7175" width="10.26953125" bestFit="1" customWidth="1"/>
    <col min="7176" max="7176" width="11.26953125" customWidth="1"/>
    <col min="7177" max="7177" width="5" customWidth="1"/>
    <col min="7178" max="7183" width="15" customWidth="1"/>
    <col min="7423" max="7423" width="5.08984375" customWidth="1"/>
    <col min="7424" max="7424" width="41.7265625" customWidth="1"/>
    <col min="7425" max="7425" width="14.7265625" customWidth="1"/>
    <col min="7426" max="7426" width="14.90625" customWidth="1"/>
    <col min="7427" max="7428" width="11.7265625" customWidth="1"/>
    <col min="7429" max="7429" width="11.90625" bestFit="1" customWidth="1"/>
    <col min="7431" max="7431" width="10.26953125" bestFit="1" customWidth="1"/>
    <col min="7432" max="7432" width="11.26953125" customWidth="1"/>
    <col min="7433" max="7433" width="5" customWidth="1"/>
    <col min="7434" max="7439" width="15" customWidth="1"/>
    <col min="7679" max="7679" width="5.08984375" customWidth="1"/>
    <col min="7680" max="7680" width="41.7265625" customWidth="1"/>
    <col min="7681" max="7681" width="14.7265625" customWidth="1"/>
    <col min="7682" max="7682" width="14.90625" customWidth="1"/>
    <col min="7683" max="7684" width="11.7265625" customWidth="1"/>
    <col min="7685" max="7685" width="11.90625" bestFit="1" customWidth="1"/>
    <col min="7687" max="7687" width="10.26953125" bestFit="1" customWidth="1"/>
    <col min="7688" max="7688" width="11.26953125" customWidth="1"/>
    <col min="7689" max="7689" width="5" customWidth="1"/>
    <col min="7690" max="7695" width="15" customWidth="1"/>
    <col min="7935" max="7935" width="5.08984375" customWidth="1"/>
    <col min="7936" max="7936" width="41.7265625" customWidth="1"/>
    <col min="7937" max="7937" width="14.7265625" customWidth="1"/>
    <col min="7938" max="7938" width="14.90625" customWidth="1"/>
    <col min="7939" max="7940" width="11.7265625" customWidth="1"/>
    <col min="7941" max="7941" width="11.90625" bestFit="1" customWidth="1"/>
    <col min="7943" max="7943" width="10.26953125" bestFit="1" customWidth="1"/>
    <col min="7944" max="7944" width="11.26953125" customWidth="1"/>
    <col min="7945" max="7945" width="5" customWidth="1"/>
    <col min="7946" max="7951" width="15" customWidth="1"/>
    <col min="8191" max="8191" width="5.08984375" customWidth="1"/>
    <col min="8192" max="8192" width="41.7265625" customWidth="1"/>
    <col min="8193" max="8193" width="14.7265625" customWidth="1"/>
    <col min="8194" max="8194" width="14.90625" customWidth="1"/>
    <col min="8195" max="8196" width="11.7265625" customWidth="1"/>
    <col min="8197" max="8197" width="11.90625" bestFit="1" customWidth="1"/>
    <col min="8199" max="8199" width="10.26953125" bestFit="1" customWidth="1"/>
    <col min="8200" max="8200" width="11.26953125" customWidth="1"/>
    <col min="8201" max="8201" width="5" customWidth="1"/>
    <col min="8202" max="8207" width="15" customWidth="1"/>
    <col min="8447" max="8447" width="5.08984375" customWidth="1"/>
    <col min="8448" max="8448" width="41.7265625" customWidth="1"/>
    <col min="8449" max="8449" width="14.7265625" customWidth="1"/>
    <col min="8450" max="8450" width="14.90625" customWidth="1"/>
    <col min="8451" max="8452" width="11.7265625" customWidth="1"/>
    <col min="8453" max="8453" width="11.90625" bestFit="1" customWidth="1"/>
    <col min="8455" max="8455" width="10.26953125" bestFit="1" customWidth="1"/>
    <col min="8456" max="8456" width="11.26953125" customWidth="1"/>
    <col min="8457" max="8457" width="5" customWidth="1"/>
    <col min="8458" max="8463" width="15" customWidth="1"/>
    <col min="8703" max="8703" width="5.08984375" customWidth="1"/>
    <col min="8704" max="8704" width="41.7265625" customWidth="1"/>
    <col min="8705" max="8705" width="14.7265625" customWidth="1"/>
    <col min="8706" max="8706" width="14.90625" customWidth="1"/>
    <col min="8707" max="8708" width="11.7265625" customWidth="1"/>
    <col min="8709" max="8709" width="11.90625" bestFit="1" customWidth="1"/>
    <col min="8711" max="8711" width="10.26953125" bestFit="1" customWidth="1"/>
    <col min="8712" max="8712" width="11.26953125" customWidth="1"/>
    <col min="8713" max="8713" width="5" customWidth="1"/>
    <col min="8714" max="8719" width="15" customWidth="1"/>
    <col min="8959" max="8959" width="5.08984375" customWidth="1"/>
    <col min="8960" max="8960" width="41.7265625" customWidth="1"/>
    <col min="8961" max="8961" width="14.7265625" customWidth="1"/>
    <col min="8962" max="8962" width="14.90625" customWidth="1"/>
    <col min="8963" max="8964" width="11.7265625" customWidth="1"/>
    <col min="8965" max="8965" width="11.90625" bestFit="1" customWidth="1"/>
    <col min="8967" max="8967" width="10.26953125" bestFit="1" customWidth="1"/>
    <col min="8968" max="8968" width="11.26953125" customWidth="1"/>
    <col min="8969" max="8969" width="5" customWidth="1"/>
    <col min="8970" max="8975" width="15" customWidth="1"/>
    <col min="9215" max="9215" width="5.08984375" customWidth="1"/>
    <col min="9216" max="9216" width="41.7265625" customWidth="1"/>
    <col min="9217" max="9217" width="14.7265625" customWidth="1"/>
    <col min="9218" max="9218" width="14.90625" customWidth="1"/>
    <col min="9219" max="9220" width="11.7265625" customWidth="1"/>
    <col min="9221" max="9221" width="11.90625" bestFit="1" customWidth="1"/>
    <col min="9223" max="9223" width="10.26953125" bestFit="1" customWidth="1"/>
    <col min="9224" max="9224" width="11.26953125" customWidth="1"/>
    <col min="9225" max="9225" width="5" customWidth="1"/>
    <col min="9226" max="9231" width="15" customWidth="1"/>
    <col min="9471" max="9471" width="5.08984375" customWidth="1"/>
    <col min="9472" max="9472" width="41.7265625" customWidth="1"/>
    <col min="9473" max="9473" width="14.7265625" customWidth="1"/>
    <col min="9474" max="9474" width="14.90625" customWidth="1"/>
    <col min="9475" max="9476" width="11.7265625" customWidth="1"/>
    <col min="9477" max="9477" width="11.90625" bestFit="1" customWidth="1"/>
    <col min="9479" max="9479" width="10.26953125" bestFit="1" customWidth="1"/>
    <col min="9480" max="9480" width="11.26953125" customWidth="1"/>
    <col min="9481" max="9481" width="5" customWidth="1"/>
    <col min="9482" max="9487" width="15" customWidth="1"/>
    <col min="9727" max="9727" width="5.08984375" customWidth="1"/>
    <col min="9728" max="9728" width="41.7265625" customWidth="1"/>
    <col min="9729" max="9729" width="14.7265625" customWidth="1"/>
    <col min="9730" max="9730" width="14.90625" customWidth="1"/>
    <col min="9731" max="9732" width="11.7265625" customWidth="1"/>
    <col min="9733" max="9733" width="11.90625" bestFit="1" customWidth="1"/>
    <col min="9735" max="9735" width="10.26953125" bestFit="1" customWidth="1"/>
    <col min="9736" max="9736" width="11.26953125" customWidth="1"/>
    <col min="9737" max="9737" width="5" customWidth="1"/>
    <col min="9738" max="9743" width="15" customWidth="1"/>
    <col min="9983" max="9983" width="5.08984375" customWidth="1"/>
    <col min="9984" max="9984" width="41.7265625" customWidth="1"/>
    <col min="9985" max="9985" width="14.7265625" customWidth="1"/>
    <col min="9986" max="9986" width="14.90625" customWidth="1"/>
    <col min="9987" max="9988" width="11.7265625" customWidth="1"/>
    <col min="9989" max="9989" width="11.90625" bestFit="1" customWidth="1"/>
    <col min="9991" max="9991" width="10.26953125" bestFit="1" customWidth="1"/>
    <col min="9992" max="9992" width="11.26953125" customWidth="1"/>
    <col min="9993" max="9993" width="5" customWidth="1"/>
    <col min="9994" max="9999" width="15" customWidth="1"/>
    <col min="10239" max="10239" width="5.08984375" customWidth="1"/>
    <col min="10240" max="10240" width="41.7265625" customWidth="1"/>
    <col min="10241" max="10241" width="14.7265625" customWidth="1"/>
    <col min="10242" max="10242" width="14.90625" customWidth="1"/>
    <col min="10243" max="10244" width="11.7265625" customWidth="1"/>
    <col min="10245" max="10245" width="11.90625" bestFit="1" customWidth="1"/>
    <col min="10247" max="10247" width="10.26953125" bestFit="1" customWidth="1"/>
    <col min="10248" max="10248" width="11.26953125" customWidth="1"/>
    <col min="10249" max="10249" width="5" customWidth="1"/>
    <col min="10250" max="10255" width="15" customWidth="1"/>
    <col min="10495" max="10495" width="5.08984375" customWidth="1"/>
    <col min="10496" max="10496" width="41.7265625" customWidth="1"/>
    <col min="10497" max="10497" width="14.7265625" customWidth="1"/>
    <col min="10498" max="10498" width="14.90625" customWidth="1"/>
    <col min="10499" max="10500" width="11.7265625" customWidth="1"/>
    <col min="10501" max="10501" width="11.90625" bestFit="1" customWidth="1"/>
    <col min="10503" max="10503" width="10.26953125" bestFit="1" customWidth="1"/>
    <col min="10504" max="10504" width="11.26953125" customWidth="1"/>
    <col min="10505" max="10505" width="5" customWidth="1"/>
    <col min="10506" max="10511" width="15" customWidth="1"/>
    <col min="10751" max="10751" width="5.08984375" customWidth="1"/>
    <col min="10752" max="10752" width="41.7265625" customWidth="1"/>
    <col min="10753" max="10753" width="14.7265625" customWidth="1"/>
    <col min="10754" max="10754" width="14.90625" customWidth="1"/>
    <col min="10755" max="10756" width="11.7265625" customWidth="1"/>
    <col min="10757" max="10757" width="11.90625" bestFit="1" customWidth="1"/>
    <col min="10759" max="10759" width="10.26953125" bestFit="1" customWidth="1"/>
    <col min="10760" max="10760" width="11.26953125" customWidth="1"/>
    <col min="10761" max="10761" width="5" customWidth="1"/>
    <col min="10762" max="10767" width="15" customWidth="1"/>
    <col min="11007" max="11007" width="5.08984375" customWidth="1"/>
    <col min="11008" max="11008" width="41.7265625" customWidth="1"/>
    <col min="11009" max="11009" width="14.7265625" customWidth="1"/>
    <col min="11010" max="11010" width="14.90625" customWidth="1"/>
    <col min="11011" max="11012" width="11.7265625" customWidth="1"/>
    <col min="11013" max="11013" width="11.90625" bestFit="1" customWidth="1"/>
    <col min="11015" max="11015" width="10.26953125" bestFit="1" customWidth="1"/>
    <col min="11016" max="11016" width="11.26953125" customWidth="1"/>
    <col min="11017" max="11017" width="5" customWidth="1"/>
    <col min="11018" max="11023" width="15" customWidth="1"/>
    <col min="11263" max="11263" width="5.08984375" customWidth="1"/>
    <col min="11264" max="11264" width="41.7265625" customWidth="1"/>
    <col min="11265" max="11265" width="14.7265625" customWidth="1"/>
    <col min="11266" max="11266" width="14.90625" customWidth="1"/>
    <col min="11267" max="11268" width="11.7265625" customWidth="1"/>
    <col min="11269" max="11269" width="11.90625" bestFit="1" customWidth="1"/>
    <col min="11271" max="11271" width="10.26953125" bestFit="1" customWidth="1"/>
    <col min="11272" max="11272" width="11.26953125" customWidth="1"/>
    <col min="11273" max="11273" width="5" customWidth="1"/>
    <col min="11274" max="11279" width="15" customWidth="1"/>
    <col min="11519" max="11519" width="5.08984375" customWidth="1"/>
    <col min="11520" max="11520" width="41.7265625" customWidth="1"/>
    <col min="11521" max="11521" width="14.7265625" customWidth="1"/>
    <col min="11522" max="11522" width="14.90625" customWidth="1"/>
    <col min="11523" max="11524" width="11.7265625" customWidth="1"/>
    <col min="11525" max="11525" width="11.90625" bestFit="1" customWidth="1"/>
    <col min="11527" max="11527" width="10.26953125" bestFit="1" customWidth="1"/>
    <col min="11528" max="11528" width="11.26953125" customWidth="1"/>
    <col min="11529" max="11529" width="5" customWidth="1"/>
    <col min="11530" max="11535" width="15" customWidth="1"/>
    <col min="11775" max="11775" width="5.08984375" customWidth="1"/>
    <col min="11776" max="11776" width="41.7265625" customWidth="1"/>
    <col min="11777" max="11777" width="14.7265625" customWidth="1"/>
    <col min="11778" max="11778" width="14.90625" customWidth="1"/>
    <col min="11779" max="11780" width="11.7265625" customWidth="1"/>
    <col min="11781" max="11781" width="11.90625" bestFit="1" customWidth="1"/>
    <col min="11783" max="11783" width="10.26953125" bestFit="1" customWidth="1"/>
    <col min="11784" max="11784" width="11.26953125" customWidth="1"/>
    <col min="11785" max="11785" width="5" customWidth="1"/>
    <col min="11786" max="11791" width="15" customWidth="1"/>
    <col min="12031" max="12031" width="5.08984375" customWidth="1"/>
    <col min="12032" max="12032" width="41.7265625" customWidth="1"/>
    <col min="12033" max="12033" width="14.7265625" customWidth="1"/>
    <col min="12034" max="12034" width="14.90625" customWidth="1"/>
    <col min="12035" max="12036" width="11.7265625" customWidth="1"/>
    <col min="12037" max="12037" width="11.90625" bestFit="1" customWidth="1"/>
    <col min="12039" max="12039" width="10.26953125" bestFit="1" customWidth="1"/>
    <col min="12040" max="12040" width="11.26953125" customWidth="1"/>
    <col min="12041" max="12041" width="5" customWidth="1"/>
    <col min="12042" max="12047" width="15" customWidth="1"/>
    <col min="12287" max="12287" width="5.08984375" customWidth="1"/>
    <col min="12288" max="12288" width="41.7265625" customWidth="1"/>
    <col min="12289" max="12289" width="14.7265625" customWidth="1"/>
    <col min="12290" max="12290" width="14.90625" customWidth="1"/>
    <col min="12291" max="12292" width="11.7265625" customWidth="1"/>
    <col min="12293" max="12293" width="11.90625" bestFit="1" customWidth="1"/>
    <col min="12295" max="12295" width="10.26953125" bestFit="1" customWidth="1"/>
    <col min="12296" max="12296" width="11.26953125" customWidth="1"/>
    <col min="12297" max="12297" width="5" customWidth="1"/>
    <col min="12298" max="12303" width="15" customWidth="1"/>
    <col min="12543" max="12543" width="5.08984375" customWidth="1"/>
    <col min="12544" max="12544" width="41.7265625" customWidth="1"/>
    <col min="12545" max="12545" width="14.7265625" customWidth="1"/>
    <col min="12546" max="12546" width="14.90625" customWidth="1"/>
    <col min="12547" max="12548" width="11.7265625" customWidth="1"/>
    <col min="12549" max="12549" width="11.90625" bestFit="1" customWidth="1"/>
    <col min="12551" max="12551" width="10.26953125" bestFit="1" customWidth="1"/>
    <col min="12552" max="12552" width="11.26953125" customWidth="1"/>
    <col min="12553" max="12553" width="5" customWidth="1"/>
    <col min="12554" max="12559" width="15" customWidth="1"/>
    <col min="12799" max="12799" width="5.08984375" customWidth="1"/>
    <col min="12800" max="12800" width="41.7265625" customWidth="1"/>
    <col min="12801" max="12801" width="14.7265625" customWidth="1"/>
    <col min="12802" max="12802" width="14.90625" customWidth="1"/>
    <col min="12803" max="12804" width="11.7265625" customWidth="1"/>
    <col min="12805" max="12805" width="11.90625" bestFit="1" customWidth="1"/>
    <col min="12807" max="12807" width="10.26953125" bestFit="1" customWidth="1"/>
    <col min="12808" max="12808" width="11.26953125" customWidth="1"/>
    <col min="12809" max="12809" width="5" customWidth="1"/>
    <col min="12810" max="12815" width="15" customWidth="1"/>
    <col min="13055" max="13055" width="5.08984375" customWidth="1"/>
    <col min="13056" max="13056" width="41.7265625" customWidth="1"/>
    <col min="13057" max="13057" width="14.7265625" customWidth="1"/>
    <col min="13058" max="13058" width="14.90625" customWidth="1"/>
    <col min="13059" max="13060" width="11.7265625" customWidth="1"/>
    <col min="13061" max="13061" width="11.90625" bestFit="1" customWidth="1"/>
    <col min="13063" max="13063" width="10.26953125" bestFit="1" customWidth="1"/>
    <col min="13064" max="13064" width="11.26953125" customWidth="1"/>
    <col min="13065" max="13065" width="5" customWidth="1"/>
    <col min="13066" max="13071" width="15" customWidth="1"/>
    <col min="13311" max="13311" width="5.08984375" customWidth="1"/>
    <col min="13312" max="13312" width="41.7265625" customWidth="1"/>
    <col min="13313" max="13313" width="14.7265625" customWidth="1"/>
    <col min="13314" max="13314" width="14.90625" customWidth="1"/>
    <col min="13315" max="13316" width="11.7265625" customWidth="1"/>
    <col min="13317" max="13317" width="11.90625" bestFit="1" customWidth="1"/>
    <col min="13319" max="13319" width="10.26953125" bestFit="1" customWidth="1"/>
    <col min="13320" max="13320" width="11.26953125" customWidth="1"/>
    <col min="13321" max="13321" width="5" customWidth="1"/>
    <col min="13322" max="13327" width="15" customWidth="1"/>
    <col min="13567" max="13567" width="5.08984375" customWidth="1"/>
    <col min="13568" max="13568" width="41.7265625" customWidth="1"/>
    <col min="13569" max="13569" width="14.7265625" customWidth="1"/>
    <col min="13570" max="13570" width="14.90625" customWidth="1"/>
    <col min="13571" max="13572" width="11.7265625" customWidth="1"/>
    <col min="13573" max="13573" width="11.90625" bestFit="1" customWidth="1"/>
    <col min="13575" max="13575" width="10.26953125" bestFit="1" customWidth="1"/>
    <col min="13576" max="13576" width="11.26953125" customWidth="1"/>
    <col min="13577" max="13577" width="5" customWidth="1"/>
    <col min="13578" max="13583" width="15" customWidth="1"/>
    <col min="13823" max="13823" width="5.08984375" customWidth="1"/>
    <col min="13824" max="13824" width="41.7265625" customWidth="1"/>
    <col min="13825" max="13825" width="14.7265625" customWidth="1"/>
    <col min="13826" max="13826" width="14.90625" customWidth="1"/>
    <col min="13827" max="13828" width="11.7265625" customWidth="1"/>
    <col min="13829" max="13829" width="11.90625" bestFit="1" customWidth="1"/>
    <col min="13831" max="13831" width="10.26953125" bestFit="1" customWidth="1"/>
    <col min="13832" max="13832" width="11.26953125" customWidth="1"/>
    <col min="13833" max="13833" width="5" customWidth="1"/>
    <col min="13834" max="13839" width="15" customWidth="1"/>
    <col min="14079" max="14079" width="5.08984375" customWidth="1"/>
    <col min="14080" max="14080" width="41.7265625" customWidth="1"/>
    <col min="14081" max="14081" width="14.7265625" customWidth="1"/>
    <col min="14082" max="14082" width="14.90625" customWidth="1"/>
    <col min="14083" max="14084" width="11.7265625" customWidth="1"/>
    <col min="14085" max="14085" width="11.90625" bestFit="1" customWidth="1"/>
    <col min="14087" max="14087" width="10.26953125" bestFit="1" customWidth="1"/>
    <col min="14088" max="14088" width="11.26953125" customWidth="1"/>
    <col min="14089" max="14089" width="5" customWidth="1"/>
    <col min="14090" max="14095" width="15" customWidth="1"/>
    <col min="14335" max="14335" width="5.08984375" customWidth="1"/>
    <col min="14336" max="14336" width="41.7265625" customWidth="1"/>
    <col min="14337" max="14337" width="14.7265625" customWidth="1"/>
    <col min="14338" max="14338" width="14.90625" customWidth="1"/>
    <col min="14339" max="14340" width="11.7265625" customWidth="1"/>
    <col min="14341" max="14341" width="11.90625" bestFit="1" customWidth="1"/>
    <col min="14343" max="14343" width="10.26953125" bestFit="1" customWidth="1"/>
    <col min="14344" max="14344" width="11.26953125" customWidth="1"/>
    <col min="14345" max="14345" width="5" customWidth="1"/>
    <col min="14346" max="14351" width="15" customWidth="1"/>
    <col min="14591" max="14591" width="5.08984375" customWidth="1"/>
    <col min="14592" max="14592" width="41.7265625" customWidth="1"/>
    <col min="14593" max="14593" width="14.7265625" customWidth="1"/>
    <col min="14594" max="14594" width="14.90625" customWidth="1"/>
    <col min="14595" max="14596" width="11.7265625" customWidth="1"/>
    <col min="14597" max="14597" width="11.90625" bestFit="1" customWidth="1"/>
    <col min="14599" max="14599" width="10.26953125" bestFit="1" customWidth="1"/>
    <col min="14600" max="14600" width="11.26953125" customWidth="1"/>
    <col min="14601" max="14601" width="5" customWidth="1"/>
    <col min="14602" max="14607" width="15" customWidth="1"/>
    <col min="14847" max="14847" width="5.08984375" customWidth="1"/>
    <col min="14848" max="14848" width="41.7265625" customWidth="1"/>
    <col min="14849" max="14849" width="14.7265625" customWidth="1"/>
    <col min="14850" max="14850" width="14.90625" customWidth="1"/>
    <col min="14851" max="14852" width="11.7265625" customWidth="1"/>
    <col min="14853" max="14853" width="11.90625" bestFit="1" customWidth="1"/>
    <col min="14855" max="14855" width="10.26953125" bestFit="1" customWidth="1"/>
    <col min="14856" max="14856" width="11.26953125" customWidth="1"/>
    <col min="14857" max="14857" width="5" customWidth="1"/>
    <col min="14858" max="14863" width="15" customWidth="1"/>
    <col min="15103" max="15103" width="5.08984375" customWidth="1"/>
    <col min="15104" max="15104" width="41.7265625" customWidth="1"/>
    <col min="15105" max="15105" width="14.7265625" customWidth="1"/>
    <col min="15106" max="15106" width="14.90625" customWidth="1"/>
    <col min="15107" max="15108" width="11.7265625" customWidth="1"/>
    <col min="15109" max="15109" width="11.90625" bestFit="1" customWidth="1"/>
    <col min="15111" max="15111" width="10.26953125" bestFit="1" customWidth="1"/>
    <col min="15112" max="15112" width="11.26953125" customWidth="1"/>
    <col min="15113" max="15113" width="5" customWidth="1"/>
    <col min="15114" max="15119" width="15" customWidth="1"/>
    <col min="15359" max="15359" width="5.08984375" customWidth="1"/>
    <col min="15360" max="15360" width="41.7265625" customWidth="1"/>
    <col min="15361" max="15361" width="14.7265625" customWidth="1"/>
    <col min="15362" max="15362" width="14.90625" customWidth="1"/>
    <col min="15363" max="15364" width="11.7265625" customWidth="1"/>
    <col min="15365" max="15365" width="11.90625" bestFit="1" customWidth="1"/>
    <col min="15367" max="15367" width="10.26953125" bestFit="1" customWidth="1"/>
    <col min="15368" max="15368" width="11.26953125" customWidth="1"/>
    <col min="15369" max="15369" width="5" customWidth="1"/>
    <col min="15370" max="15375" width="15" customWidth="1"/>
    <col min="15615" max="15615" width="5.08984375" customWidth="1"/>
    <col min="15616" max="15616" width="41.7265625" customWidth="1"/>
    <col min="15617" max="15617" width="14.7265625" customWidth="1"/>
    <col min="15618" max="15618" width="14.90625" customWidth="1"/>
    <col min="15619" max="15620" width="11.7265625" customWidth="1"/>
    <col min="15621" max="15621" width="11.90625" bestFit="1" customWidth="1"/>
    <col min="15623" max="15623" width="10.26953125" bestFit="1" customWidth="1"/>
    <col min="15624" max="15624" width="11.26953125" customWidth="1"/>
    <col min="15625" max="15625" width="5" customWidth="1"/>
    <col min="15626" max="15631" width="15" customWidth="1"/>
    <col min="15871" max="15871" width="5.08984375" customWidth="1"/>
    <col min="15872" max="15872" width="41.7265625" customWidth="1"/>
    <col min="15873" max="15873" width="14.7265625" customWidth="1"/>
    <col min="15874" max="15874" width="14.90625" customWidth="1"/>
    <col min="15875" max="15876" width="11.7265625" customWidth="1"/>
    <col min="15877" max="15877" width="11.90625" bestFit="1" customWidth="1"/>
    <col min="15879" max="15879" width="10.26953125" bestFit="1" customWidth="1"/>
    <col min="15880" max="15880" width="11.26953125" customWidth="1"/>
    <col min="15881" max="15881" width="5" customWidth="1"/>
    <col min="15882" max="15887" width="15" customWidth="1"/>
    <col min="16127" max="16127" width="5.08984375" customWidth="1"/>
    <col min="16128" max="16128" width="41.7265625" customWidth="1"/>
    <col min="16129" max="16129" width="14.7265625" customWidth="1"/>
    <col min="16130" max="16130" width="14.90625" customWidth="1"/>
    <col min="16131" max="16132" width="11.7265625" customWidth="1"/>
    <col min="16133" max="16133" width="11.90625" bestFit="1" customWidth="1"/>
    <col min="16135" max="16135" width="10.26953125" bestFit="1" customWidth="1"/>
    <col min="16136" max="16136" width="11.26953125" customWidth="1"/>
    <col min="16137" max="16137" width="5" customWidth="1"/>
    <col min="16138" max="16143" width="15" customWidth="1"/>
    <col min="16380" max="16384" width="8.7265625" customWidth="1"/>
  </cols>
  <sheetData>
    <row r="1" spans="1:16" ht="26.25" customHeight="1" x14ac:dyDescent="0.35">
      <c r="A1" s="11"/>
      <c r="B1" s="12" t="s">
        <v>18</v>
      </c>
      <c r="C1" s="13"/>
      <c r="D1" s="13"/>
      <c r="E1" s="13"/>
      <c r="F1" s="13"/>
      <c r="G1" s="2"/>
      <c r="H1" s="2"/>
      <c r="I1" s="2"/>
      <c r="J1" s="2"/>
      <c r="K1" s="2"/>
      <c r="L1" s="2"/>
      <c r="M1" s="2"/>
      <c r="O1" s="49"/>
      <c r="P1" s="2"/>
    </row>
    <row r="2" spans="1:16" ht="15.5" customHeight="1" x14ac:dyDescent="0.35">
      <c r="A2" s="14"/>
      <c r="B2" s="15" t="s">
        <v>52</v>
      </c>
      <c r="C2" s="14"/>
      <c r="D2" s="14"/>
      <c r="E2" s="14"/>
      <c r="F2" s="14"/>
      <c r="G2" s="14"/>
      <c r="H2" s="14"/>
      <c r="L2" s="2"/>
      <c r="O2" s="50" t="s">
        <v>52</v>
      </c>
      <c r="P2" s="7"/>
    </row>
    <row r="3" spans="1:16" ht="11.25" customHeight="1" x14ac:dyDescent="0.35">
      <c r="A3" s="14"/>
      <c r="B3" s="14"/>
      <c r="C3" s="14"/>
      <c r="D3" s="14"/>
      <c r="E3" s="14"/>
      <c r="F3" s="14"/>
      <c r="G3" s="14"/>
      <c r="H3" s="14"/>
      <c r="L3" s="2"/>
      <c r="N3" s="2"/>
      <c r="O3" s="50" t="s">
        <v>53</v>
      </c>
      <c r="P3" s="7"/>
    </row>
    <row r="4" spans="1:16" ht="12" customHeight="1" x14ac:dyDescent="0.35">
      <c r="A4" s="14"/>
      <c r="B4" s="16"/>
      <c r="C4" s="16"/>
      <c r="D4" s="16"/>
      <c r="E4" s="16"/>
      <c r="F4" s="16"/>
      <c r="G4" s="16"/>
      <c r="H4" s="16"/>
      <c r="I4" s="16"/>
      <c r="J4" s="16"/>
      <c r="K4" s="16"/>
      <c r="L4" s="2"/>
      <c r="O4" s="51"/>
    </row>
    <row r="5" spans="1:16" ht="21.75" customHeight="1" x14ac:dyDescent="0.35">
      <c r="B5" s="17" t="s">
        <v>54</v>
      </c>
      <c r="C5" s="17"/>
      <c r="D5" s="17"/>
      <c r="E5" s="17"/>
      <c r="F5" s="17"/>
      <c r="G5" s="17"/>
      <c r="H5" s="17"/>
      <c r="I5" s="17"/>
      <c r="J5" s="17"/>
      <c r="K5" s="17"/>
      <c r="L5" s="2"/>
      <c r="M5" s="28"/>
    </row>
    <row r="6" spans="1:16" ht="14.5" customHeight="1" x14ac:dyDescent="0.35">
      <c r="B6" s="67"/>
      <c r="C6" s="11"/>
      <c r="D6" s="219" t="s">
        <v>11</v>
      </c>
      <c r="E6" s="219"/>
      <c r="F6" s="219"/>
      <c r="G6" s="219"/>
      <c r="H6" s="219"/>
      <c r="L6" s="2"/>
      <c r="M6" s="28"/>
    </row>
    <row r="7" spans="1:16" ht="14.5" customHeight="1" x14ac:dyDescent="0.35">
      <c r="B7" s="67" t="s">
        <v>55</v>
      </c>
      <c r="C7" s="11"/>
      <c r="D7" s="68">
        <v>44561</v>
      </c>
      <c r="E7" s="68">
        <v>44926</v>
      </c>
      <c r="F7" s="68">
        <v>45291</v>
      </c>
      <c r="G7" s="68">
        <v>45656</v>
      </c>
      <c r="H7" s="68">
        <v>46021</v>
      </c>
      <c r="I7" s="68">
        <v>46386</v>
      </c>
      <c r="J7" s="68">
        <v>46751</v>
      </c>
      <c r="K7" s="68">
        <v>47116</v>
      </c>
      <c r="L7" s="2"/>
      <c r="M7" s="28"/>
    </row>
    <row r="8" spans="1:16" ht="14.5" customHeight="1" x14ac:dyDescent="0.35">
      <c r="B8" s="67" t="s">
        <v>56</v>
      </c>
      <c r="C8" s="11"/>
      <c r="D8" s="71">
        <v>365</v>
      </c>
      <c r="E8" s="71">
        <v>365</v>
      </c>
      <c r="F8" s="71">
        <v>365</v>
      </c>
      <c r="G8" s="71">
        <v>366</v>
      </c>
      <c r="H8" s="71">
        <v>365</v>
      </c>
      <c r="I8" s="71">
        <v>365</v>
      </c>
      <c r="J8" s="71">
        <v>365</v>
      </c>
      <c r="K8" s="71">
        <v>366</v>
      </c>
      <c r="L8" s="2"/>
      <c r="M8" s="28"/>
      <c r="N8" s="67"/>
    </row>
    <row r="9" spans="1:16" ht="14.5" customHeight="1" x14ac:dyDescent="0.35">
      <c r="B9" s="72" t="s">
        <v>57</v>
      </c>
      <c r="C9" s="11"/>
      <c r="D9" s="73">
        <v>63.86</v>
      </c>
      <c r="E9" s="73">
        <f>+D9*(1+E10)</f>
        <v>65.775800000000004</v>
      </c>
      <c r="F9" s="73">
        <f t="shared" ref="F9:K9" si="0">+E9*(1+F10)</f>
        <v>67.749074000000007</v>
      </c>
      <c r="G9" s="73">
        <f t="shared" si="0"/>
        <v>69.78154622000001</v>
      </c>
      <c r="H9" s="73">
        <f t="shared" si="0"/>
        <v>71.874992606600017</v>
      </c>
      <c r="I9" s="73">
        <f t="shared" si="0"/>
        <v>74.03124238479802</v>
      </c>
      <c r="J9" s="73">
        <f t="shared" si="0"/>
        <v>76.252179656341966</v>
      </c>
      <c r="K9" s="73">
        <f t="shared" si="0"/>
        <v>78.539745046032223</v>
      </c>
      <c r="L9" s="2"/>
    </row>
    <row r="10" spans="1:16" ht="14.5" customHeight="1" x14ac:dyDescent="0.35">
      <c r="B10" s="72" t="s">
        <v>58</v>
      </c>
      <c r="C10" s="11"/>
      <c r="D10" s="74"/>
      <c r="E10" s="74">
        <v>0.03</v>
      </c>
      <c r="F10" s="74">
        <v>0.03</v>
      </c>
      <c r="G10" s="74">
        <v>0.03</v>
      </c>
      <c r="H10" s="74">
        <v>0.03</v>
      </c>
      <c r="I10" s="74">
        <v>0.03</v>
      </c>
      <c r="J10" s="74">
        <v>0.03</v>
      </c>
      <c r="K10" s="74">
        <v>0.03</v>
      </c>
      <c r="L10" s="2"/>
    </row>
    <row r="11" spans="1:16" ht="14.5" customHeight="1" x14ac:dyDescent="0.35">
      <c r="B11" s="72" t="s">
        <v>59</v>
      </c>
      <c r="C11" s="11"/>
      <c r="D11" s="74">
        <v>0.61</v>
      </c>
      <c r="E11" s="74">
        <v>0.75</v>
      </c>
      <c r="F11" s="74">
        <v>0.8</v>
      </c>
      <c r="G11" s="74">
        <v>0.8</v>
      </c>
      <c r="H11" s="74">
        <v>0.8</v>
      </c>
      <c r="I11" s="74">
        <v>0.8</v>
      </c>
      <c r="J11" s="74">
        <v>0.8</v>
      </c>
      <c r="K11" s="74">
        <v>0.8</v>
      </c>
      <c r="L11" s="2"/>
    </row>
    <row r="12" spans="1:16" ht="14.5" customHeight="1" x14ac:dyDescent="0.35">
      <c r="B12" s="72" t="s">
        <v>60</v>
      </c>
      <c r="C12" s="11"/>
      <c r="D12" s="75">
        <f>+D11*D9</f>
        <v>38.954599999999999</v>
      </c>
      <c r="E12" s="75">
        <f t="shared" ref="E12:K12" si="1">+E11*E9</f>
        <v>49.331850000000003</v>
      </c>
      <c r="F12" s="75">
        <f t="shared" si="1"/>
        <v>54.199259200000007</v>
      </c>
      <c r="G12" s="75">
        <f t="shared" si="1"/>
        <v>55.825236976000014</v>
      </c>
      <c r="H12" s="75">
        <f t="shared" si="1"/>
        <v>57.499994085280015</v>
      </c>
      <c r="I12" s="75">
        <f t="shared" si="1"/>
        <v>59.224993907838417</v>
      </c>
      <c r="J12" s="75">
        <f t="shared" si="1"/>
        <v>61.001743725073574</v>
      </c>
      <c r="K12" s="75">
        <f t="shared" si="1"/>
        <v>62.831796036825779</v>
      </c>
      <c r="L12" s="2"/>
    </row>
    <row r="13" spans="1:16" s="6" customFormat="1" ht="14.5" customHeight="1" x14ac:dyDescent="0.35">
      <c r="A13" s="7"/>
      <c r="B13" s="76" t="s">
        <v>61</v>
      </c>
      <c r="C13" s="77"/>
      <c r="D13" s="78">
        <v>75888</v>
      </c>
      <c r="E13" s="78">
        <f>+D13*(1+E14)</f>
        <v>77405.759999999995</v>
      </c>
      <c r="F13" s="78">
        <f t="shared" ref="F13:K13" si="2">+E13*(1+F14)</f>
        <v>78953.875199999995</v>
      </c>
      <c r="G13" s="78">
        <f t="shared" si="2"/>
        <v>80532.952703999996</v>
      </c>
      <c r="H13" s="78">
        <f t="shared" si="2"/>
        <v>82143.611758079991</v>
      </c>
      <c r="I13" s="78">
        <f t="shared" si="2"/>
        <v>83786.483993241593</v>
      </c>
      <c r="J13" s="78">
        <f t="shared" si="2"/>
        <v>85462.213673106424</v>
      </c>
      <c r="K13" s="78">
        <f t="shared" si="2"/>
        <v>87171.457946568553</v>
      </c>
      <c r="L13" s="2"/>
    </row>
    <row r="14" spans="1:16" ht="14.5" customHeight="1" x14ac:dyDescent="0.35">
      <c r="B14" s="72" t="s">
        <v>62</v>
      </c>
      <c r="C14" s="11"/>
      <c r="D14" s="79"/>
      <c r="E14" s="79">
        <v>0.02</v>
      </c>
      <c r="F14" s="79">
        <v>0.02</v>
      </c>
      <c r="G14" s="79">
        <v>0.02</v>
      </c>
      <c r="H14" s="79">
        <v>0.02</v>
      </c>
      <c r="I14" s="79">
        <v>0.02</v>
      </c>
      <c r="J14" s="79">
        <v>0.02</v>
      </c>
      <c r="K14" s="79">
        <v>0.02</v>
      </c>
      <c r="L14" s="2"/>
    </row>
    <row r="15" spans="1:16" ht="14.5" customHeight="1" thickBot="1" x14ac:dyDescent="0.4">
      <c r="B15" s="72" t="s">
        <v>63</v>
      </c>
      <c r="C15" s="11"/>
      <c r="D15" s="66">
        <f>+D13*D12*365/1000</f>
        <v>1079008.139952</v>
      </c>
      <c r="E15" s="66">
        <f t="shared" ref="E15:K15" si="3">+E13*E12*365/1000</f>
        <v>1393777.8096314399</v>
      </c>
      <c r="F15" s="66">
        <f t="shared" si="3"/>
        <v>1561923.1645853773</v>
      </c>
      <c r="G15" s="66">
        <f t="shared" si="3"/>
        <v>1640956.4767133973</v>
      </c>
      <c r="H15" s="66">
        <f t="shared" si="3"/>
        <v>1723988.8744350951</v>
      </c>
      <c r="I15" s="66">
        <f t="shared" si="3"/>
        <v>1811222.7114815111</v>
      </c>
      <c r="J15" s="66">
        <f t="shared" si="3"/>
        <v>1902870.5806824756</v>
      </c>
      <c r="K15" s="66">
        <f t="shared" si="3"/>
        <v>1999155.8320650088</v>
      </c>
      <c r="L15" s="2"/>
    </row>
    <row r="16" spans="1:16" ht="14.5" customHeight="1" thickTop="1" x14ac:dyDescent="0.35">
      <c r="B16" s="72" t="s">
        <v>64</v>
      </c>
      <c r="C16" s="11"/>
      <c r="D16" s="80">
        <v>230451.45840000003</v>
      </c>
      <c r="E16" s="80">
        <f>+D16*(1+E17)</f>
        <v>237365.00215200003</v>
      </c>
      <c r="F16" s="80">
        <f t="shared" ref="F16:K16" si="4">+E16*(1+F17)</f>
        <v>244485.95221656005</v>
      </c>
      <c r="G16" s="80">
        <f t="shared" si="4"/>
        <v>251820.53078305686</v>
      </c>
      <c r="H16" s="80">
        <f t="shared" si="4"/>
        <v>259375.14670654858</v>
      </c>
      <c r="I16" s="80">
        <f t="shared" si="4"/>
        <v>267156.40110774507</v>
      </c>
      <c r="J16" s="80">
        <f t="shared" si="4"/>
        <v>275171.09314097743</v>
      </c>
      <c r="K16" s="80">
        <f t="shared" si="4"/>
        <v>283426.22593520675</v>
      </c>
      <c r="L16" s="2"/>
    </row>
    <row r="17" spans="2:16" ht="14.5" customHeight="1" x14ac:dyDescent="0.35">
      <c r="B17" s="72" t="s">
        <v>65</v>
      </c>
      <c r="C17" s="11"/>
      <c r="D17" s="79"/>
      <c r="E17" s="79">
        <v>0.03</v>
      </c>
      <c r="F17" s="79">
        <v>0.03</v>
      </c>
      <c r="G17" s="79">
        <v>0.03</v>
      </c>
      <c r="H17" s="79">
        <v>0.03</v>
      </c>
      <c r="I17" s="79">
        <v>0.03</v>
      </c>
      <c r="J17" s="79">
        <v>0.03</v>
      </c>
      <c r="K17" s="79">
        <v>0.03</v>
      </c>
      <c r="L17" s="2"/>
    </row>
    <row r="18" spans="2:16" ht="14.5" customHeight="1" thickBot="1" x14ac:dyDescent="0.4">
      <c r="B18" s="67" t="s">
        <v>66</v>
      </c>
      <c r="C18" s="11"/>
      <c r="D18" s="66">
        <f>+D16+D15</f>
        <v>1309459.5983520001</v>
      </c>
      <c r="E18" s="66">
        <f t="shared" ref="E18:K18" si="5">+E16+E15</f>
        <v>1631142.8117834399</v>
      </c>
      <c r="F18" s="66">
        <f t="shared" si="5"/>
        <v>1806409.1168019373</v>
      </c>
      <c r="G18" s="66">
        <f t="shared" si="5"/>
        <v>1892777.0074964543</v>
      </c>
      <c r="H18" s="66">
        <f t="shared" si="5"/>
        <v>1983364.0211416436</v>
      </c>
      <c r="I18" s="66">
        <f t="shared" si="5"/>
        <v>2078379.1125892561</v>
      </c>
      <c r="J18" s="66">
        <f t="shared" si="5"/>
        <v>2178041.673823453</v>
      </c>
      <c r="K18" s="66">
        <f t="shared" si="5"/>
        <v>2282582.0580002153</v>
      </c>
      <c r="L18" s="2"/>
    </row>
    <row r="19" spans="2:16" ht="14.5" customHeight="1" thickTop="1" x14ac:dyDescent="0.35">
      <c r="B19" s="67"/>
      <c r="C19" s="11"/>
      <c r="D19" s="67"/>
      <c r="E19" s="67"/>
      <c r="F19" s="67"/>
      <c r="G19" s="67"/>
      <c r="H19" s="67"/>
      <c r="I19" s="67"/>
      <c r="J19" s="67"/>
      <c r="K19" s="67"/>
      <c r="L19" s="2"/>
      <c r="M19" s="67"/>
      <c r="N19" s="67"/>
      <c r="O19" s="67"/>
      <c r="P19" s="67"/>
    </row>
    <row r="20" spans="2:16" ht="14.5" customHeight="1" x14ac:dyDescent="0.35">
      <c r="B20" s="81" t="s">
        <v>67</v>
      </c>
      <c r="C20" s="11"/>
      <c r="D20" s="74">
        <v>0.56965450017077357</v>
      </c>
      <c r="E20" s="74">
        <v>0.54965450017077355</v>
      </c>
      <c r="F20" s="74">
        <v>0.52965450017077353</v>
      </c>
      <c r="G20" s="74">
        <v>0.50965450017077352</v>
      </c>
      <c r="H20" s="74">
        <v>0.4896545001707735</v>
      </c>
      <c r="I20" s="74">
        <v>0.46965450017077348</v>
      </c>
      <c r="J20" s="74">
        <v>0.45965450017077347</v>
      </c>
      <c r="K20" s="74">
        <v>0.44965450017077346</v>
      </c>
      <c r="L20" s="2"/>
      <c r="M20" s="67"/>
    </row>
    <row r="21" spans="2:16" ht="14.5" customHeight="1" x14ac:dyDescent="0.35">
      <c r="B21" s="81" t="s">
        <v>68</v>
      </c>
      <c r="C21" s="11"/>
      <c r="D21" s="74">
        <v>0.12496075747457203</v>
      </c>
      <c r="E21" s="74">
        <v>0.11746075747457202</v>
      </c>
      <c r="F21" s="74">
        <v>0.10996075747457201</v>
      </c>
      <c r="G21" s="74">
        <v>0.10246075747457201</v>
      </c>
      <c r="H21" s="74">
        <v>0.10246075747457201</v>
      </c>
      <c r="I21" s="74">
        <v>0.10246075747457201</v>
      </c>
      <c r="J21" s="74">
        <v>0.10246075747457201</v>
      </c>
      <c r="K21" s="74">
        <v>0.10246075747457201</v>
      </c>
      <c r="L21" s="2"/>
      <c r="M21" s="67"/>
    </row>
    <row r="22" spans="2:16" ht="14.5" customHeight="1" x14ac:dyDescent="0.35">
      <c r="B22" s="81" t="s">
        <v>69</v>
      </c>
      <c r="C22" s="11"/>
      <c r="D22" s="74">
        <v>0.16143184984208242</v>
      </c>
      <c r="E22" s="74">
        <v>0.16143184984208242</v>
      </c>
      <c r="F22" s="74">
        <v>0.16143184984208242</v>
      </c>
      <c r="G22" s="74">
        <v>0.16143184984208242</v>
      </c>
      <c r="H22" s="74">
        <v>0.16143184984208242</v>
      </c>
      <c r="I22" s="74">
        <v>0.16143184984208242</v>
      </c>
      <c r="J22" s="74">
        <v>0.16143184984208242</v>
      </c>
      <c r="K22" s="74">
        <v>0.16143184984208242</v>
      </c>
      <c r="L22" s="2"/>
      <c r="M22" s="67"/>
    </row>
    <row r="23" spans="2:16" ht="14.5" customHeight="1" x14ac:dyDescent="0.35">
      <c r="B23" s="81" t="s">
        <v>70</v>
      </c>
      <c r="C23" s="11"/>
      <c r="D23" s="74">
        <v>0.34</v>
      </c>
      <c r="E23" s="74">
        <v>0.34</v>
      </c>
      <c r="F23" s="74">
        <v>0.34</v>
      </c>
      <c r="G23" s="74">
        <v>0.34</v>
      </c>
      <c r="H23" s="74">
        <v>0.34</v>
      </c>
      <c r="I23" s="74">
        <v>0.34</v>
      </c>
      <c r="J23" s="74">
        <v>0.34</v>
      </c>
      <c r="K23" s="74">
        <v>0.34</v>
      </c>
      <c r="L23" s="74"/>
      <c r="M23" s="67"/>
    </row>
    <row r="24" spans="2:16" ht="14.5" customHeight="1" x14ac:dyDescent="0.35">
      <c r="B24" s="81"/>
      <c r="C24" s="11"/>
      <c r="D24" s="81"/>
      <c r="E24" s="81"/>
      <c r="F24" s="81"/>
      <c r="G24" s="81"/>
      <c r="H24" s="81"/>
      <c r="I24" s="81"/>
      <c r="J24" s="81"/>
      <c r="K24" s="81"/>
      <c r="L24" s="81"/>
      <c r="M24" s="67"/>
      <c r="N24" s="81"/>
    </row>
    <row r="25" spans="2:16" ht="14.5" customHeight="1" x14ac:dyDescent="0.35">
      <c r="B25" s="67" t="s">
        <v>71</v>
      </c>
      <c r="C25" s="11"/>
      <c r="D25" s="70"/>
      <c r="E25" s="70"/>
      <c r="F25" s="70"/>
      <c r="G25" s="70"/>
      <c r="H25" s="70"/>
      <c r="I25" s="70"/>
      <c r="J25" s="70"/>
      <c r="K25" s="70"/>
      <c r="L25" s="70"/>
      <c r="M25" s="67"/>
    </row>
    <row r="26" spans="2:16" ht="14.5" customHeight="1" x14ac:dyDescent="0.35">
      <c r="B26" s="81" t="s">
        <v>72</v>
      </c>
      <c r="C26" s="11"/>
      <c r="D26" s="74">
        <v>0.15551045786498524</v>
      </c>
      <c r="E26" s="74">
        <v>0.15551045786498524</v>
      </c>
      <c r="F26" s="74">
        <v>0.15551045786498524</v>
      </c>
      <c r="G26" s="74">
        <v>0.15551045786498524</v>
      </c>
      <c r="H26" s="74">
        <v>0.15551045786498524</v>
      </c>
      <c r="I26" s="74">
        <v>0.15551045786498524</v>
      </c>
      <c r="J26" s="74">
        <v>0.15551045786498524</v>
      </c>
      <c r="K26" s="74">
        <v>0.15551045786498524</v>
      </c>
      <c r="L26" s="74"/>
    </row>
    <row r="27" spans="2:16" ht="14.5" customHeight="1" x14ac:dyDescent="0.35">
      <c r="B27" s="22" t="s">
        <v>73</v>
      </c>
      <c r="C27" s="11"/>
      <c r="D27" s="79">
        <v>5.9509671165698663E-5</v>
      </c>
      <c r="E27" s="79">
        <v>5.9509671165698663E-5</v>
      </c>
      <c r="F27" s="79">
        <v>5.9509671165698663E-5</v>
      </c>
      <c r="G27" s="79">
        <v>5.9509671165698663E-5</v>
      </c>
      <c r="H27" s="79">
        <v>5.9509671165698663E-5</v>
      </c>
      <c r="I27" s="79">
        <v>5.9509671165698663E-5</v>
      </c>
      <c r="J27" s="79">
        <v>5.9509671165698663E-5</v>
      </c>
      <c r="K27" s="79">
        <v>5.9509671165698663E-5</v>
      </c>
      <c r="L27" s="79"/>
      <c r="M27" s="67"/>
      <c r="N27" s="67"/>
    </row>
    <row r="28" spans="2:16" ht="14.5" customHeight="1" x14ac:dyDescent="0.35">
      <c r="B28" s="67"/>
      <c r="C28" s="11"/>
      <c r="D28" s="70"/>
      <c r="E28" s="70"/>
      <c r="F28" s="70"/>
      <c r="G28" s="70"/>
      <c r="H28" s="70"/>
      <c r="I28" s="70"/>
      <c r="J28" s="70"/>
      <c r="K28" s="70"/>
      <c r="L28" s="70"/>
      <c r="M28" s="67"/>
      <c r="N28" s="67"/>
    </row>
    <row r="29" spans="2:16" ht="14.5" customHeight="1" x14ac:dyDescent="0.35">
      <c r="B29" s="67" t="s">
        <v>74</v>
      </c>
      <c r="C29" s="11"/>
      <c r="D29" s="70"/>
      <c r="E29" s="70"/>
      <c r="F29" s="70"/>
      <c r="G29" s="70"/>
      <c r="H29" s="70"/>
      <c r="I29" s="70"/>
      <c r="J29" s="70"/>
      <c r="K29" s="70"/>
      <c r="L29" s="70"/>
      <c r="M29" s="67"/>
      <c r="N29" s="67"/>
      <c r="O29" s="67"/>
    </row>
    <row r="30" spans="2:16" ht="14.5" customHeight="1" x14ac:dyDescent="0.35">
      <c r="B30" s="81" t="s">
        <v>75</v>
      </c>
      <c r="C30" s="11"/>
      <c r="D30" s="83">
        <v>5</v>
      </c>
      <c r="E30" s="83">
        <v>6</v>
      </c>
      <c r="F30" s="83">
        <v>6</v>
      </c>
      <c r="G30" s="83">
        <v>6</v>
      </c>
      <c r="H30" s="83">
        <v>6</v>
      </c>
      <c r="I30" s="83">
        <v>6</v>
      </c>
      <c r="J30" s="83">
        <v>6</v>
      </c>
      <c r="K30" s="83">
        <v>6</v>
      </c>
      <c r="L30" s="83"/>
    </row>
    <row r="31" spans="2:16" ht="14.5" customHeight="1" x14ac:dyDescent="0.35">
      <c r="B31" s="81" t="s">
        <v>76</v>
      </c>
      <c r="C31" s="11"/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/>
    </row>
    <row r="32" spans="2:16" ht="14.5" customHeight="1" x14ac:dyDescent="0.35">
      <c r="B32" s="81" t="s">
        <v>77</v>
      </c>
      <c r="C32" s="11"/>
      <c r="D32" s="83">
        <v>0</v>
      </c>
      <c r="E32" s="83">
        <v>0</v>
      </c>
      <c r="F32" s="83">
        <v>0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83"/>
    </row>
    <row r="33" spans="1:12" ht="14.5" customHeight="1" x14ac:dyDescent="0.35">
      <c r="B33" s="81" t="s">
        <v>78</v>
      </c>
      <c r="C33" s="11"/>
      <c r="D33" s="83">
        <v>143.12408548908647</v>
      </c>
      <c r="E33" s="83">
        <v>128.13895667100806</v>
      </c>
      <c r="F33" s="83">
        <v>128.13895667100806</v>
      </c>
      <c r="G33" s="83">
        <v>128.13895667100806</v>
      </c>
      <c r="H33" s="83">
        <v>128.13895667100806</v>
      </c>
      <c r="I33" s="83">
        <v>128.13895667100806</v>
      </c>
      <c r="J33" s="83">
        <v>128.13895667100806</v>
      </c>
      <c r="K33" s="83">
        <v>128.13895667100806</v>
      </c>
      <c r="L33" s="83"/>
    </row>
    <row r="34" spans="1:12" ht="14.5" customHeight="1" x14ac:dyDescent="0.35">
      <c r="B34" s="81" t="s">
        <v>79</v>
      </c>
      <c r="C34" s="11"/>
      <c r="D34" s="83">
        <v>0</v>
      </c>
      <c r="E34" s="83">
        <v>0</v>
      </c>
      <c r="F34" s="83">
        <v>0</v>
      </c>
      <c r="G34" s="83">
        <v>0</v>
      </c>
      <c r="H34" s="83">
        <v>0</v>
      </c>
      <c r="I34" s="83">
        <v>0</v>
      </c>
      <c r="J34" s="83">
        <v>0</v>
      </c>
      <c r="K34" s="83">
        <v>0</v>
      </c>
      <c r="L34" s="83"/>
    </row>
    <row r="35" spans="1:12" ht="14.5" customHeight="1" x14ac:dyDescent="0.35">
      <c r="B35" s="67"/>
      <c r="C35" s="11"/>
      <c r="D35" s="78"/>
      <c r="E35" s="78"/>
      <c r="F35" s="78"/>
      <c r="G35" s="78"/>
      <c r="H35" s="78"/>
      <c r="I35" s="78"/>
      <c r="J35" s="78"/>
      <c r="K35" s="78"/>
      <c r="L35" s="78"/>
    </row>
    <row r="36" spans="1:12" ht="14.5" customHeight="1" x14ac:dyDescent="0.35">
      <c r="B36" s="67"/>
      <c r="C36" s="11"/>
      <c r="D36" s="78"/>
      <c r="E36" s="78"/>
      <c r="F36" s="78"/>
      <c r="G36" s="78"/>
      <c r="H36" s="78"/>
      <c r="I36" s="78"/>
      <c r="J36" s="78"/>
      <c r="K36" s="78"/>
      <c r="L36" s="78"/>
    </row>
    <row r="37" spans="1:12" ht="14.5" customHeight="1" x14ac:dyDescent="0.35">
      <c r="B37" s="67"/>
      <c r="C37" s="11"/>
      <c r="D37" s="78"/>
      <c r="E37" s="78"/>
      <c r="F37" s="78"/>
      <c r="G37" s="78"/>
      <c r="H37" s="78"/>
      <c r="I37" s="78"/>
      <c r="J37" s="78"/>
      <c r="K37" s="84" t="s">
        <v>121</v>
      </c>
      <c r="L37" s="84"/>
    </row>
    <row r="38" spans="1:12" ht="14.5" customHeight="1" x14ac:dyDescent="0.35">
      <c r="B38" s="67"/>
      <c r="C38" s="11"/>
      <c r="D38" s="78"/>
      <c r="E38" s="78"/>
      <c r="F38" s="78"/>
      <c r="G38" s="78"/>
      <c r="H38" s="78"/>
      <c r="I38" s="78"/>
      <c r="J38" s="78"/>
      <c r="K38" s="78"/>
      <c r="L38" s="78"/>
    </row>
    <row r="39" spans="1:12" ht="14.5" customHeight="1" x14ac:dyDescent="0.35">
      <c r="B39" s="67"/>
      <c r="C39" s="11"/>
      <c r="D39" s="78"/>
      <c r="E39" s="78"/>
      <c r="F39" s="78"/>
      <c r="G39" s="78"/>
      <c r="H39" s="78"/>
      <c r="I39" s="78"/>
      <c r="J39" s="78"/>
      <c r="K39" s="78"/>
      <c r="L39" s="78"/>
    </row>
    <row r="40" spans="1:12" ht="14.5" customHeight="1" x14ac:dyDescent="0.35">
      <c r="B40" s="67"/>
      <c r="C40" s="11"/>
      <c r="D40" s="78"/>
      <c r="E40" s="78"/>
      <c r="F40" s="78"/>
      <c r="G40" s="78"/>
      <c r="H40" s="78"/>
      <c r="I40" s="78"/>
      <c r="J40" s="78"/>
      <c r="K40" s="78"/>
      <c r="L40" s="78"/>
    </row>
    <row r="41" spans="1:12" ht="14.5" customHeight="1" x14ac:dyDescent="0.35">
      <c r="B41" s="67"/>
      <c r="C41" s="11"/>
      <c r="D41" s="78"/>
      <c r="E41" s="78"/>
      <c r="F41" s="78"/>
      <c r="G41" s="78"/>
      <c r="H41" s="78"/>
      <c r="I41" s="78"/>
      <c r="J41" s="78"/>
      <c r="K41" s="78"/>
      <c r="L41" s="78"/>
    </row>
    <row r="42" spans="1:12" ht="14.5" customHeight="1" x14ac:dyDescent="0.35">
      <c r="B42" s="67"/>
      <c r="C42" s="11"/>
      <c r="D42" s="78"/>
      <c r="E42" s="78"/>
      <c r="F42" s="78"/>
      <c r="G42" s="78"/>
      <c r="H42" s="78"/>
      <c r="I42" s="78"/>
      <c r="J42" s="78"/>
      <c r="K42" s="78"/>
      <c r="L42" s="78"/>
    </row>
    <row r="43" spans="1:12" ht="14.5" customHeight="1" x14ac:dyDescent="0.35">
      <c r="B43" s="67"/>
      <c r="C43" s="11"/>
      <c r="D43" s="78"/>
      <c r="E43" s="78"/>
      <c r="F43" s="78"/>
      <c r="G43" s="78"/>
      <c r="H43" s="78"/>
      <c r="I43" s="78"/>
      <c r="J43" s="78"/>
      <c r="K43" s="78"/>
      <c r="L43" s="78"/>
    </row>
    <row r="44" spans="1:12" ht="14.5" customHeight="1" x14ac:dyDescent="0.35">
      <c r="B44" s="67"/>
      <c r="C44" s="11"/>
      <c r="D44" s="78"/>
      <c r="E44" s="78"/>
      <c r="F44" s="78"/>
      <c r="G44" s="78"/>
      <c r="H44" s="78"/>
      <c r="I44" s="78"/>
      <c r="J44" s="78"/>
      <c r="K44" s="78"/>
      <c r="L44" s="78"/>
    </row>
    <row r="45" spans="1:12" ht="14.5" customHeight="1" x14ac:dyDescent="0.35">
      <c r="B45" s="67"/>
      <c r="C45" s="11"/>
      <c r="D45" s="78"/>
      <c r="E45" s="78"/>
      <c r="F45" s="78"/>
      <c r="G45" s="78"/>
      <c r="H45" s="78"/>
      <c r="I45" s="78"/>
      <c r="J45" s="78"/>
      <c r="K45" s="78"/>
      <c r="L45" s="78"/>
    </row>
    <row r="46" spans="1:12" ht="14.5" customHeight="1" x14ac:dyDescent="0.35">
      <c r="B46" s="67"/>
      <c r="C46" s="11"/>
      <c r="D46" s="78"/>
      <c r="E46" s="78"/>
      <c r="F46" s="78"/>
      <c r="G46" s="78"/>
      <c r="H46" s="78"/>
      <c r="I46" s="78"/>
      <c r="J46" s="78"/>
      <c r="K46" s="78"/>
      <c r="L46" s="78"/>
    </row>
    <row r="47" spans="1:12" ht="21.75" customHeight="1" x14ac:dyDescent="0.35">
      <c r="A47"/>
    </row>
    <row r="48" spans="1:12" ht="21.75" customHeight="1" x14ac:dyDescent="0.35">
      <c r="A48"/>
    </row>
    <row r="49" spans="1:1" ht="21.75" customHeight="1" x14ac:dyDescent="0.35">
      <c r="A49"/>
    </row>
    <row r="50" spans="1:1" ht="21.75" customHeight="1" x14ac:dyDescent="0.35">
      <c r="A50"/>
    </row>
    <row r="51" spans="1:1" ht="21.75" customHeight="1" x14ac:dyDescent="0.35">
      <c r="A51"/>
    </row>
    <row r="52" spans="1:1" ht="21.75" customHeight="1" x14ac:dyDescent="0.35">
      <c r="A52"/>
    </row>
    <row r="53" spans="1:1" ht="21.75" customHeight="1" x14ac:dyDescent="0.35">
      <c r="A53"/>
    </row>
    <row r="54" spans="1:1" ht="21.75" customHeight="1" x14ac:dyDescent="0.35">
      <c r="A54"/>
    </row>
    <row r="55" spans="1:1" ht="21.75" customHeight="1" x14ac:dyDescent="0.35">
      <c r="A55"/>
    </row>
    <row r="56" spans="1:1" ht="21.75" customHeight="1" x14ac:dyDescent="0.35">
      <c r="A56"/>
    </row>
    <row r="57" spans="1:1" ht="21.75" customHeight="1" x14ac:dyDescent="0.35">
      <c r="A57"/>
    </row>
    <row r="58" spans="1:1" ht="21.75" customHeight="1" x14ac:dyDescent="0.35">
      <c r="A58"/>
    </row>
    <row r="59" spans="1:1" ht="21.75" customHeight="1" x14ac:dyDescent="0.35">
      <c r="A59"/>
    </row>
    <row r="60" spans="1:1" ht="21.75" customHeight="1" x14ac:dyDescent="0.35">
      <c r="A60"/>
    </row>
    <row r="61" spans="1:1" ht="21.75" customHeight="1" x14ac:dyDescent="0.35">
      <c r="A61"/>
    </row>
    <row r="62" spans="1:1" ht="21.75" customHeight="1" x14ac:dyDescent="0.35">
      <c r="A62"/>
    </row>
    <row r="63" spans="1:1" ht="21.75" customHeight="1" x14ac:dyDescent="0.35">
      <c r="A63"/>
    </row>
    <row r="64" spans="1:1" ht="21.75" customHeight="1" x14ac:dyDescent="0.35">
      <c r="A64"/>
    </row>
    <row r="65" spans="1:1" ht="21.75" customHeight="1" x14ac:dyDescent="0.35">
      <c r="A65"/>
    </row>
    <row r="66" spans="1:1" ht="21.75" customHeight="1" x14ac:dyDescent="0.35">
      <c r="A66"/>
    </row>
    <row r="67" spans="1:1" ht="21.75" customHeight="1" x14ac:dyDescent="0.35">
      <c r="A67"/>
    </row>
    <row r="68" spans="1:1" ht="21.75" customHeight="1" x14ac:dyDescent="0.35">
      <c r="A68"/>
    </row>
    <row r="69" spans="1:1" ht="21.75" customHeight="1" x14ac:dyDescent="0.35">
      <c r="A69"/>
    </row>
    <row r="70" spans="1:1" ht="21.75" customHeight="1" x14ac:dyDescent="0.35">
      <c r="A70"/>
    </row>
    <row r="71" spans="1:1" ht="21.75" customHeight="1" x14ac:dyDescent="0.35">
      <c r="A71"/>
    </row>
    <row r="72" spans="1:1" ht="21.75" customHeight="1" x14ac:dyDescent="0.35">
      <c r="A72"/>
    </row>
    <row r="73" spans="1:1" ht="21.75" customHeight="1" x14ac:dyDescent="0.35">
      <c r="A73"/>
    </row>
    <row r="74" spans="1:1" ht="21.75" customHeight="1" x14ac:dyDescent="0.35">
      <c r="A74"/>
    </row>
    <row r="75" spans="1:1" ht="21.75" customHeight="1" x14ac:dyDescent="0.35">
      <c r="A75"/>
    </row>
    <row r="76" spans="1:1" ht="21.75" customHeight="1" x14ac:dyDescent="0.35">
      <c r="A76"/>
    </row>
    <row r="77" spans="1:1" ht="21.75" customHeight="1" x14ac:dyDescent="0.35">
      <c r="A77"/>
    </row>
    <row r="78" spans="1:1" ht="21.75" customHeight="1" x14ac:dyDescent="0.35">
      <c r="A78"/>
    </row>
    <row r="79" spans="1:1" ht="21.75" customHeight="1" x14ac:dyDescent="0.35">
      <c r="A79"/>
    </row>
    <row r="80" spans="1:1" ht="21.75" customHeight="1" x14ac:dyDescent="0.35">
      <c r="A80"/>
    </row>
    <row r="81" spans="1:1" ht="21.75" customHeight="1" x14ac:dyDescent="0.35">
      <c r="A81"/>
    </row>
    <row r="82" spans="1:1" ht="21.75" customHeight="1" x14ac:dyDescent="0.35">
      <c r="A82"/>
    </row>
    <row r="83" spans="1:1" ht="21.75" customHeight="1" x14ac:dyDescent="0.35">
      <c r="A83"/>
    </row>
    <row r="84" spans="1:1" ht="21.75" customHeight="1" x14ac:dyDescent="0.35">
      <c r="A84"/>
    </row>
    <row r="85" spans="1:1" ht="21.75" customHeight="1" x14ac:dyDescent="0.35">
      <c r="A85"/>
    </row>
    <row r="86" spans="1:1" ht="21.75" customHeight="1" x14ac:dyDescent="0.35">
      <c r="A86"/>
    </row>
    <row r="87" spans="1:1" ht="21.75" customHeight="1" x14ac:dyDescent="0.35">
      <c r="A87"/>
    </row>
    <row r="88" spans="1:1" ht="21.75" customHeight="1" x14ac:dyDescent="0.35">
      <c r="A88"/>
    </row>
    <row r="89" spans="1:1" ht="21.75" customHeight="1" x14ac:dyDescent="0.35">
      <c r="A89"/>
    </row>
    <row r="90" spans="1:1" ht="21.75" customHeight="1" x14ac:dyDescent="0.35">
      <c r="A90"/>
    </row>
    <row r="91" spans="1:1" ht="21.75" customHeight="1" x14ac:dyDescent="0.35">
      <c r="A91"/>
    </row>
    <row r="92" spans="1:1" ht="21.75" customHeight="1" x14ac:dyDescent="0.35">
      <c r="A92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spans="1:1" ht="21.75" customHeight="1" x14ac:dyDescent="0.35">
      <c r="A97"/>
    </row>
    <row r="98" spans="1:1" ht="21.75" customHeight="1" x14ac:dyDescent="0.35">
      <c r="A98"/>
    </row>
    <row r="99" spans="1:1" ht="21.75" customHeight="1" x14ac:dyDescent="0.35">
      <c r="A99"/>
    </row>
    <row r="100" spans="1:1" ht="21.75" customHeight="1" x14ac:dyDescent="0.35">
      <c r="A100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  <row r="112" spans="1:1" ht="21.75" customHeight="1" x14ac:dyDescent="0.35">
      <c r="A112"/>
    </row>
    <row r="113" spans="1:1" ht="21.75" customHeight="1" x14ac:dyDescent="0.35">
      <c r="A113"/>
    </row>
    <row r="114" spans="1:1" ht="21.75" customHeight="1" x14ac:dyDescent="0.35">
      <c r="A114"/>
    </row>
    <row r="115" spans="1:1" ht="21.75" customHeight="1" x14ac:dyDescent="0.35">
      <c r="A115"/>
    </row>
    <row r="116" spans="1:1" ht="21.75" customHeight="1" x14ac:dyDescent="0.35">
      <c r="A116"/>
    </row>
    <row r="117" spans="1:1" ht="21.75" customHeight="1" x14ac:dyDescent="0.35">
      <c r="A117"/>
    </row>
    <row r="118" spans="1:1" ht="21.75" customHeight="1" x14ac:dyDescent="0.35">
      <c r="A118"/>
    </row>
    <row r="119" spans="1:1" ht="21.75" customHeight="1" x14ac:dyDescent="0.35">
      <c r="A119"/>
    </row>
    <row r="120" spans="1:1" ht="21.75" customHeight="1" x14ac:dyDescent="0.35">
      <c r="A120"/>
    </row>
    <row r="121" spans="1:1" ht="21.75" customHeight="1" x14ac:dyDescent="0.35">
      <c r="A121"/>
    </row>
    <row r="122" spans="1:1" ht="21.75" customHeight="1" x14ac:dyDescent="0.35">
      <c r="A122"/>
    </row>
    <row r="123" spans="1:1" ht="21.75" customHeight="1" x14ac:dyDescent="0.35">
      <c r="A123"/>
    </row>
    <row r="124" spans="1:1" ht="21.75" customHeight="1" x14ac:dyDescent="0.35">
      <c r="A124"/>
    </row>
    <row r="125" spans="1:1" ht="21.75" customHeight="1" x14ac:dyDescent="0.35">
      <c r="A125"/>
    </row>
    <row r="126" spans="1:1" ht="21.75" customHeight="1" x14ac:dyDescent="0.35">
      <c r="A126"/>
    </row>
    <row r="127" spans="1:1" ht="21.75" customHeight="1" x14ac:dyDescent="0.35">
      <c r="A127"/>
    </row>
    <row r="128" spans="1:1" ht="21.75" customHeight="1" x14ac:dyDescent="0.35">
      <c r="A128"/>
    </row>
    <row r="129" spans="1:1" ht="21.75" customHeight="1" x14ac:dyDescent="0.35">
      <c r="A129"/>
    </row>
    <row r="130" spans="1:1" ht="21.75" customHeight="1" x14ac:dyDescent="0.35">
      <c r="A130"/>
    </row>
    <row r="131" spans="1:1" ht="21.75" customHeight="1" x14ac:dyDescent="0.35">
      <c r="A131"/>
    </row>
    <row r="132" spans="1:1" ht="21.75" customHeight="1" x14ac:dyDescent="0.35">
      <c r="A132"/>
    </row>
    <row r="133" spans="1:1" ht="21.75" customHeight="1" x14ac:dyDescent="0.35">
      <c r="A133"/>
    </row>
    <row r="134" spans="1:1" ht="21.75" customHeight="1" x14ac:dyDescent="0.35">
      <c r="A134"/>
    </row>
    <row r="135" spans="1:1" ht="21.75" customHeight="1" x14ac:dyDescent="0.35">
      <c r="A135"/>
    </row>
    <row r="136" spans="1:1" ht="21.75" customHeight="1" x14ac:dyDescent="0.35">
      <c r="A136"/>
    </row>
    <row r="137" spans="1:1" ht="21.75" customHeight="1" x14ac:dyDescent="0.35">
      <c r="A137"/>
    </row>
    <row r="138" spans="1:1" ht="21.75" customHeight="1" x14ac:dyDescent="0.35">
      <c r="A138"/>
    </row>
    <row r="139" spans="1:1" ht="21.75" customHeight="1" x14ac:dyDescent="0.35">
      <c r="A139"/>
    </row>
    <row r="140" spans="1:1" ht="21.75" customHeight="1" x14ac:dyDescent="0.35">
      <c r="A140"/>
    </row>
    <row r="141" spans="1:1" ht="21.75" customHeight="1" x14ac:dyDescent="0.35">
      <c r="A141"/>
    </row>
    <row r="142" spans="1:1" ht="21.75" customHeight="1" x14ac:dyDescent="0.35">
      <c r="A142"/>
    </row>
    <row r="143" spans="1:1" ht="21.75" customHeight="1" x14ac:dyDescent="0.35">
      <c r="A143"/>
    </row>
    <row r="144" spans="1:1" ht="21.75" customHeight="1" x14ac:dyDescent="0.35">
      <c r="A144"/>
    </row>
    <row r="145" spans="1:1" ht="21.75" customHeight="1" x14ac:dyDescent="0.35">
      <c r="A145"/>
    </row>
    <row r="146" spans="1:1" ht="21.75" customHeight="1" x14ac:dyDescent="0.35">
      <c r="A146"/>
    </row>
    <row r="147" spans="1:1" ht="21.75" customHeight="1" x14ac:dyDescent="0.35">
      <c r="A147"/>
    </row>
    <row r="148" spans="1:1" ht="21.75" customHeight="1" x14ac:dyDescent="0.35">
      <c r="A148"/>
    </row>
    <row r="149" spans="1:1" ht="21.75" customHeight="1" x14ac:dyDescent="0.35">
      <c r="A149"/>
    </row>
    <row r="150" spans="1:1" ht="21.75" customHeight="1" x14ac:dyDescent="0.35">
      <c r="A150"/>
    </row>
    <row r="151" spans="1:1" ht="21.75" customHeight="1" x14ac:dyDescent="0.35">
      <c r="A151"/>
    </row>
    <row r="152" spans="1:1" ht="21.75" customHeight="1" x14ac:dyDescent="0.35">
      <c r="A152"/>
    </row>
    <row r="153" spans="1:1" ht="21.75" customHeight="1" x14ac:dyDescent="0.35">
      <c r="A153"/>
    </row>
    <row r="154" spans="1:1" ht="21.75" customHeight="1" x14ac:dyDescent="0.35">
      <c r="A154"/>
    </row>
    <row r="155" spans="1:1" ht="21.75" customHeight="1" x14ac:dyDescent="0.35">
      <c r="A155"/>
    </row>
    <row r="156" spans="1:1" ht="21.75" customHeight="1" x14ac:dyDescent="0.35">
      <c r="A156"/>
    </row>
    <row r="157" spans="1:1" ht="21.75" customHeight="1" x14ac:dyDescent="0.35">
      <c r="A157"/>
    </row>
    <row r="158" spans="1:1" ht="21.75" customHeight="1" x14ac:dyDescent="0.35">
      <c r="A158"/>
    </row>
    <row r="159" spans="1:1" ht="21.75" customHeight="1" x14ac:dyDescent="0.35">
      <c r="A159"/>
    </row>
    <row r="160" spans="1:1" ht="21.75" customHeight="1" x14ac:dyDescent="0.35">
      <c r="A160"/>
    </row>
    <row r="161" spans="1:1" ht="21.75" customHeight="1" x14ac:dyDescent="0.35">
      <c r="A161"/>
    </row>
    <row r="162" spans="1:1" ht="21.75" customHeight="1" x14ac:dyDescent="0.35">
      <c r="A162"/>
    </row>
    <row r="163" spans="1:1" ht="21.75" customHeight="1" x14ac:dyDescent="0.35">
      <c r="A163"/>
    </row>
    <row r="164" spans="1:1" ht="21.75" customHeight="1" x14ac:dyDescent="0.35">
      <c r="A164"/>
    </row>
    <row r="165" spans="1:1" ht="21.75" customHeight="1" x14ac:dyDescent="0.35">
      <c r="A165"/>
    </row>
    <row r="166" spans="1:1" ht="21.75" customHeight="1" x14ac:dyDescent="0.35">
      <c r="A166"/>
    </row>
    <row r="167" spans="1:1" ht="21.75" customHeight="1" x14ac:dyDescent="0.35">
      <c r="A167"/>
    </row>
    <row r="168" spans="1:1" ht="21.75" customHeight="1" x14ac:dyDescent="0.35">
      <c r="A168"/>
    </row>
    <row r="169" spans="1:1" ht="21.75" customHeight="1" x14ac:dyDescent="0.35">
      <c r="A169"/>
    </row>
    <row r="170" spans="1:1" ht="21.75" customHeight="1" x14ac:dyDescent="0.35">
      <c r="A170"/>
    </row>
    <row r="171" spans="1:1" ht="21.75" customHeight="1" x14ac:dyDescent="0.35">
      <c r="A171"/>
    </row>
    <row r="172" spans="1:1" ht="21.75" customHeight="1" x14ac:dyDescent="0.35">
      <c r="A172"/>
    </row>
    <row r="173" spans="1:1" ht="21.75" customHeight="1" x14ac:dyDescent="0.35">
      <c r="A173"/>
    </row>
    <row r="174" spans="1:1" ht="21.75" customHeight="1" x14ac:dyDescent="0.35">
      <c r="A174"/>
    </row>
    <row r="175" spans="1:1" ht="21.75" customHeight="1" x14ac:dyDescent="0.35">
      <c r="A175"/>
    </row>
    <row r="176" spans="1:1" ht="21.75" customHeight="1" x14ac:dyDescent="0.35">
      <c r="A176"/>
    </row>
    <row r="177" spans="1:1" ht="21.75" customHeight="1" x14ac:dyDescent="0.35">
      <c r="A177"/>
    </row>
    <row r="178" spans="1:1" ht="21.75" customHeight="1" x14ac:dyDescent="0.35">
      <c r="A178"/>
    </row>
    <row r="179" spans="1:1" ht="21.75" customHeight="1" x14ac:dyDescent="0.35">
      <c r="A179"/>
    </row>
    <row r="180" spans="1:1" ht="21.75" customHeight="1" x14ac:dyDescent="0.35">
      <c r="A180"/>
    </row>
    <row r="181" spans="1:1" ht="21.75" customHeight="1" x14ac:dyDescent="0.35">
      <c r="A181"/>
    </row>
    <row r="182" spans="1:1" ht="21.75" customHeight="1" x14ac:dyDescent="0.35">
      <c r="A182"/>
    </row>
    <row r="183" spans="1:1" ht="21.75" customHeight="1" x14ac:dyDescent="0.35">
      <c r="A183"/>
    </row>
    <row r="184" spans="1:1" ht="21.75" customHeight="1" x14ac:dyDescent="0.35">
      <c r="A184"/>
    </row>
    <row r="185" spans="1:1" ht="21.75" customHeight="1" x14ac:dyDescent="0.35">
      <c r="A185"/>
    </row>
    <row r="186" spans="1:1" ht="21.75" customHeight="1" x14ac:dyDescent="0.35">
      <c r="A186"/>
    </row>
    <row r="187" spans="1:1" ht="21.75" customHeight="1" x14ac:dyDescent="0.35">
      <c r="A187"/>
    </row>
    <row r="188" spans="1:1" ht="21.75" customHeight="1" x14ac:dyDescent="0.35">
      <c r="A188"/>
    </row>
    <row r="189" spans="1:1" ht="21.75" customHeight="1" x14ac:dyDescent="0.35">
      <c r="A189"/>
    </row>
    <row r="190" spans="1:1" ht="21.75" customHeight="1" x14ac:dyDescent="0.35">
      <c r="A190"/>
    </row>
    <row r="191" spans="1:1" ht="21.75" customHeight="1" x14ac:dyDescent="0.35">
      <c r="A191"/>
    </row>
    <row r="192" spans="1:1" ht="21.75" customHeight="1" x14ac:dyDescent="0.35">
      <c r="A192"/>
    </row>
    <row r="193" spans="1:1" ht="21.75" customHeight="1" x14ac:dyDescent="0.35">
      <c r="A193"/>
    </row>
    <row r="194" spans="1:1" ht="21.75" customHeight="1" x14ac:dyDescent="0.35">
      <c r="A194"/>
    </row>
    <row r="195" spans="1:1" ht="21.75" customHeight="1" x14ac:dyDescent="0.35">
      <c r="A195"/>
    </row>
    <row r="196" spans="1:1" ht="21.75" customHeight="1" x14ac:dyDescent="0.35">
      <c r="A196"/>
    </row>
    <row r="197" spans="1:1" ht="21.75" customHeight="1" x14ac:dyDescent="0.35">
      <c r="A197"/>
    </row>
    <row r="198" spans="1:1" ht="21.75" customHeight="1" x14ac:dyDescent="0.35">
      <c r="A198"/>
    </row>
    <row r="199" spans="1:1" ht="21.75" customHeight="1" x14ac:dyDescent="0.35">
      <c r="A199"/>
    </row>
    <row r="200" spans="1:1" ht="21.75" customHeight="1" x14ac:dyDescent="0.35">
      <c r="A200"/>
    </row>
    <row r="201" spans="1:1" ht="21.75" customHeight="1" x14ac:dyDescent="0.35">
      <c r="A201"/>
    </row>
    <row r="202" spans="1:1" ht="21.75" customHeight="1" x14ac:dyDescent="0.35">
      <c r="A202"/>
    </row>
    <row r="203" spans="1:1" ht="21.75" customHeight="1" x14ac:dyDescent="0.35">
      <c r="A203"/>
    </row>
    <row r="204" spans="1:1" ht="21.75" customHeight="1" x14ac:dyDescent="0.35">
      <c r="A204"/>
    </row>
    <row r="205" spans="1:1" ht="21.75" customHeight="1" x14ac:dyDescent="0.35">
      <c r="A205"/>
    </row>
    <row r="206" spans="1:1" ht="21.75" customHeight="1" x14ac:dyDescent="0.35">
      <c r="A206"/>
    </row>
    <row r="207" spans="1:1" ht="21.75" customHeight="1" x14ac:dyDescent="0.35">
      <c r="A207"/>
    </row>
    <row r="208" spans="1:1" ht="21.75" customHeight="1" x14ac:dyDescent="0.35">
      <c r="A208"/>
    </row>
    <row r="209" spans="1:1" ht="21.75" customHeight="1" x14ac:dyDescent="0.35">
      <c r="A209"/>
    </row>
    <row r="210" spans="1:1" ht="21.75" customHeight="1" x14ac:dyDescent="0.35">
      <c r="A210"/>
    </row>
    <row r="211" spans="1:1" ht="21.75" customHeight="1" x14ac:dyDescent="0.35">
      <c r="A211"/>
    </row>
    <row r="212" spans="1:1" ht="21.75" customHeight="1" x14ac:dyDescent="0.35">
      <c r="A212"/>
    </row>
    <row r="213" spans="1:1" ht="21.75" customHeight="1" x14ac:dyDescent="0.35">
      <c r="A213"/>
    </row>
    <row r="214" spans="1:1" ht="21.75" customHeight="1" x14ac:dyDescent="0.35">
      <c r="A214"/>
    </row>
    <row r="215" spans="1:1" ht="21.75" customHeight="1" x14ac:dyDescent="0.35">
      <c r="A215"/>
    </row>
    <row r="216" spans="1:1" ht="21.75" customHeight="1" x14ac:dyDescent="0.35">
      <c r="A216"/>
    </row>
    <row r="217" spans="1:1" ht="21.75" customHeight="1" x14ac:dyDescent="0.35">
      <c r="A217"/>
    </row>
    <row r="218" spans="1:1" ht="21.75" customHeight="1" x14ac:dyDescent="0.35">
      <c r="A218"/>
    </row>
    <row r="219" spans="1:1" ht="21.75" customHeight="1" x14ac:dyDescent="0.35">
      <c r="A219"/>
    </row>
    <row r="220" spans="1:1" ht="21.75" customHeight="1" x14ac:dyDescent="0.35">
      <c r="A220"/>
    </row>
    <row r="221" spans="1:1" ht="21.75" customHeight="1" x14ac:dyDescent="0.35">
      <c r="A221"/>
    </row>
    <row r="222" spans="1:1" ht="21.75" customHeight="1" x14ac:dyDescent="0.35">
      <c r="A222"/>
    </row>
    <row r="223" spans="1:1" ht="21.75" customHeight="1" x14ac:dyDescent="0.35">
      <c r="A223"/>
    </row>
    <row r="224" spans="1:1" ht="21.75" customHeight="1" x14ac:dyDescent="0.35">
      <c r="A224"/>
    </row>
    <row r="225" spans="1:1" ht="21.75" customHeight="1" x14ac:dyDescent="0.35">
      <c r="A225"/>
    </row>
    <row r="226" spans="1:1" ht="21.75" customHeight="1" x14ac:dyDescent="0.35">
      <c r="A226"/>
    </row>
    <row r="227" spans="1:1" ht="21.75" customHeight="1" x14ac:dyDescent="0.35">
      <c r="A227"/>
    </row>
    <row r="228" spans="1:1" ht="21.75" customHeight="1" x14ac:dyDescent="0.35">
      <c r="A228"/>
    </row>
    <row r="229" spans="1:1" ht="21.75" customHeight="1" x14ac:dyDescent="0.35">
      <c r="A229"/>
    </row>
    <row r="230" spans="1:1" ht="21.75" customHeight="1" x14ac:dyDescent="0.35">
      <c r="A230"/>
    </row>
    <row r="231" spans="1:1" ht="21.75" customHeight="1" x14ac:dyDescent="0.35">
      <c r="A231"/>
    </row>
  </sheetData>
  <mergeCells count="1">
    <mergeCell ref="D6: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4A2A3-9869-4C2C-9BBD-5E1C45593E49}">
  <sheetPr>
    <tabColor theme="9" tint="-0.249977111117893"/>
  </sheetPr>
  <dimension ref="A1:V111"/>
  <sheetViews>
    <sheetView showGridLines="0" topLeftCell="A43" workbookViewId="0">
      <selection activeCell="J26" sqref="J26"/>
    </sheetView>
  </sheetViews>
  <sheetFormatPr defaultRowHeight="14.5" x14ac:dyDescent="0.35"/>
  <cols>
    <col min="1" max="1" width="5.90625" style="7" customWidth="1"/>
    <col min="2" max="2" width="16" customWidth="1"/>
    <col min="3" max="7" width="2.26953125" customWidth="1"/>
    <col min="8" max="8" width="15" customWidth="1"/>
    <col min="9" max="9" width="16.1796875" bestFit="1" customWidth="1"/>
    <col min="10" max="16" width="10.6328125" bestFit="1" customWidth="1"/>
    <col min="17" max="17" width="11.08984375" customWidth="1"/>
    <col min="18" max="21" width="15" customWidth="1"/>
    <col min="260" max="260" width="5.08984375" customWidth="1"/>
    <col min="261" max="261" width="41.7265625" customWidth="1"/>
    <col min="262" max="262" width="14.7265625" customWidth="1"/>
    <col min="263" max="263" width="14.90625" customWidth="1"/>
    <col min="264" max="265" width="11.7265625" customWidth="1"/>
    <col min="266" max="266" width="11.90625" bestFit="1" customWidth="1"/>
    <col min="268" max="268" width="10.26953125" bestFit="1" customWidth="1"/>
    <col min="269" max="269" width="11.26953125" customWidth="1"/>
    <col min="270" max="270" width="5" customWidth="1"/>
    <col min="271" max="276" width="15" customWidth="1"/>
    <col min="516" max="516" width="5.08984375" customWidth="1"/>
    <col min="517" max="517" width="41.7265625" customWidth="1"/>
    <col min="518" max="518" width="14.7265625" customWidth="1"/>
    <col min="519" max="519" width="14.90625" customWidth="1"/>
    <col min="520" max="521" width="11.7265625" customWidth="1"/>
    <col min="522" max="522" width="11.90625" bestFit="1" customWidth="1"/>
    <col min="524" max="524" width="10.26953125" bestFit="1" customWidth="1"/>
    <col min="525" max="525" width="11.26953125" customWidth="1"/>
    <col min="526" max="526" width="5" customWidth="1"/>
    <col min="527" max="532" width="15" customWidth="1"/>
    <col min="772" max="772" width="5.08984375" customWidth="1"/>
    <col min="773" max="773" width="41.7265625" customWidth="1"/>
    <col min="774" max="774" width="14.7265625" customWidth="1"/>
    <col min="775" max="775" width="14.90625" customWidth="1"/>
    <col min="776" max="777" width="11.7265625" customWidth="1"/>
    <col min="778" max="778" width="11.90625" bestFit="1" customWidth="1"/>
    <col min="780" max="780" width="10.26953125" bestFit="1" customWidth="1"/>
    <col min="781" max="781" width="11.26953125" customWidth="1"/>
    <col min="782" max="782" width="5" customWidth="1"/>
    <col min="783" max="788" width="15" customWidth="1"/>
    <col min="1028" max="1028" width="5.08984375" customWidth="1"/>
    <col min="1029" max="1029" width="41.7265625" customWidth="1"/>
    <col min="1030" max="1030" width="14.7265625" customWidth="1"/>
    <col min="1031" max="1031" width="14.90625" customWidth="1"/>
    <col min="1032" max="1033" width="11.7265625" customWidth="1"/>
    <col min="1034" max="1034" width="11.90625" bestFit="1" customWidth="1"/>
    <col min="1036" max="1036" width="10.26953125" bestFit="1" customWidth="1"/>
    <col min="1037" max="1037" width="11.26953125" customWidth="1"/>
    <col min="1038" max="1038" width="5" customWidth="1"/>
    <col min="1039" max="1044" width="15" customWidth="1"/>
    <col min="1284" max="1284" width="5.08984375" customWidth="1"/>
    <col min="1285" max="1285" width="41.7265625" customWidth="1"/>
    <col min="1286" max="1286" width="14.7265625" customWidth="1"/>
    <col min="1287" max="1287" width="14.90625" customWidth="1"/>
    <col min="1288" max="1289" width="11.7265625" customWidth="1"/>
    <col min="1290" max="1290" width="11.90625" bestFit="1" customWidth="1"/>
    <col min="1292" max="1292" width="10.26953125" bestFit="1" customWidth="1"/>
    <col min="1293" max="1293" width="11.26953125" customWidth="1"/>
    <col min="1294" max="1294" width="5" customWidth="1"/>
    <col min="1295" max="1300" width="15" customWidth="1"/>
    <col min="1540" max="1540" width="5.08984375" customWidth="1"/>
    <col min="1541" max="1541" width="41.7265625" customWidth="1"/>
    <col min="1542" max="1542" width="14.7265625" customWidth="1"/>
    <col min="1543" max="1543" width="14.90625" customWidth="1"/>
    <col min="1544" max="1545" width="11.7265625" customWidth="1"/>
    <col min="1546" max="1546" width="11.90625" bestFit="1" customWidth="1"/>
    <col min="1548" max="1548" width="10.26953125" bestFit="1" customWidth="1"/>
    <col min="1549" max="1549" width="11.26953125" customWidth="1"/>
    <col min="1550" max="1550" width="5" customWidth="1"/>
    <col min="1551" max="1556" width="15" customWidth="1"/>
    <col min="1796" max="1796" width="5.08984375" customWidth="1"/>
    <col min="1797" max="1797" width="41.7265625" customWidth="1"/>
    <col min="1798" max="1798" width="14.7265625" customWidth="1"/>
    <col min="1799" max="1799" width="14.90625" customWidth="1"/>
    <col min="1800" max="1801" width="11.7265625" customWidth="1"/>
    <col min="1802" max="1802" width="11.90625" bestFit="1" customWidth="1"/>
    <col min="1804" max="1804" width="10.26953125" bestFit="1" customWidth="1"/>
    <col min="1805" max="1805" width="11.26953125" customWidth="1"/>
    <col min="1806" max="1806" width="5" customWidth="1"/>
    <col min="1807" max="1812" width="15" customWidth="1"/>
    <col min="2052" max="2052" width="5.08984375" customWidth="1"/>
    <col min="2053" max="2053" width="41.7265625" customWidth="1"/>
    <col min="2054" max="2054" width="14.7265625" customWidth="1"/>
    <col min="2055" max="2055" width="14.90625" customWidth="1"/>
    <col min="2056" max="2057" width="11.7265625" customWidth="1"/>
    <col min="2058" max="2058" width="11.90625" bestFit="1" customWidth="1"/>
    <col min="2060" max="2060" width="10.26953125" bestFit="1" customWidth="1"/>
    <col min="2061" max="2061" width="11.26953125" customWidth="1"/>
    <col min="2062" max="2062" width="5" customWidth="1"/>
    <col min="2063" max="2068" width="15" customWidth="1"/>
    <col min="2308" max="2308" width="5.08984375" customWidth="1"/>
    <col min="2309" max="2309" width="41.7265625" customWidth="1"/>
    <col min="2310" max="2310" width="14.7265625" customWidth="1"/>
    <col min="2311" max="2311" width="14.90625" customWidth="1"/>
    <col min="2312" max="2313" width="11.7265625" customWidth="1"/>
    <col min="2314" max="2314" width="11.90625" bestFit="1" customWidth="1"/>
    <col min="2316" max="2316" width="10.26953125" bestFit="1" customWidth="1"/>
    <col min="2317" max="2317" width="11.26953125" customWidth="1"/>
    <col min="2318" max="2318" width="5" customWidth="1"/>
    <col min="2319" max="2324" width="15" customWidth="1"/>
    <col min="2564" max="2564" width="5.08984375" customWidth="1"/>
    <col min="2565" max="2565" width="41.7265625" customWidth="1"/>
    <col min="2566" max="2566" width="14.7265625" customWidth="1"/>
    <col min="2567" max="2567" width="14.90625" customWidth="1"/>
    <col min="2568" max="2569" width="11.7265625" customWidth="1"/>
    <col min="2570" max="2570" width="11.90625" bestFit="1" customWidth="1"/>
    <col min="2572" max="2572" width="10.26953125" bestFit="1" customWidth="1"/>
    <col min="2573" max="2573" width="11.26953125" customWidth="1"/>
    <col min="2574" max="2574" width="5" customWidth="1"/>
    <col min="2575" max="2580" width="15" customWidth="1"/>
    <col min="2820" max="2820" width="5.08984375" customWidth="1"/>
    <col min="2821" max="2821" width="41.7265625" customWidth="1"/>
    <col min="2822" max="2822" width="14.7265625" customWidth="1"/>
    <col min="2823" max="2823" width="14.90625" customWidth="1"/>
    <col min="2824" max="2825" width="11.7265625" customWidth="1"/>
    <col min="2826" max="2826" width="11.90625" bestFit="1" customWidth="1"/>
    <col min="2828" max="2828" width="10.26953125" bestFit="1" customWidth="1"/>
    <col min="2829" max="2829" width="11.26953125" customWidth="1"/>
    <col min="2830" max="2830" width="5" customWidth="1"/>
    <col min="2831" max="2836" width="15" customWidth="1"/>
    <col min="3076" max="3076" width="5.08984375" customWidth="1"/>
    <col min="3077" max="3077" width="41.7265625" customWidth="1"/>
    <col min="3078" max="3078" width="14.7265625" customWidth="1"/>
    <col min="3079" max="3079" width="14.90625" customWidth="1"/>
    <col min="3080" max="3081" width="11.7265625" customWidth="1"/>
    <col min="3082" max="3082" width="11.90625" bestFit="1" customWidth="1"/>
    <col min="3084" max="3084" width="10.26953125" bestFit="1" customWidth="1"/>
    <col min="3085" max="3085" width="11.26953125" customWidth="1"/>
    <col min="3086" max="3086" width="5" customWidth="1"/>
    <col min="3087" max="3092" width="15" customWidth="1"/>
    <col min="3332" max="3332" width="5.08984375" customWidth="1"/>
    <col min="3333" max="3333" width="41.7265625" customWidth="1"/>
    <col min="3334" max="3334" width="14.7265625" customWidth="1"/>
    <col min="3335" max="3335" width="14.90625" customWidth="1"/>
    <col min="3336" max="3337" width="11.7265625" customWidth="1"/>
    <col min="3338" max="3338" width="11.90625" bestFit="1" customWidth="1"/>
    <col min="3340" max="3340" width="10.26953125" bestFit="1" customWidth="1"/>
    <col min="3341" max="3341" width="11.26953125" customWidth="1"/>
    <col min="3342" max="3342" width="5" customWidth="1"/>
    <col min="3343" max="3348" width="15" customWidth="1"/>
    <col min="3588" max="3588" width="5.08984375" customWidth="1"/>
    <col min="3589" max="3589" width="41.7265625" customWidth="1"/>
    <col min="3590" max="3590" width="14.7265625" customWidth="1"/>
    <col min="3591" max="3591" width="14.90625" customWidth="1"/>
    <col min="3592" max="3593" width="11.7265625" customWidth="1"/>
    <col min="3594" max="3594" width="11.90625" bestFit="1" customWidth="1"/>
    <col min="3596" max="3596" width="10.26953125" bestFit="1" customWidth="1"/>
    <col min="3597" max="3597" width="11.26953125" customWidth="1"/>
    <col min="3598" max="3598" width="5" customWidth="1"/>
    <col min="3599" max="3604" width="15" customWidth="1"/>
    <col min="3844" max="3844" width="5.08984375" customWidth="1"/>
    <col min="3845" max="3845" width="41.7265625" customWidth="1"/>
    <col min="3846" max="3846" width="14.7265625" customWidth="1"/>
    <col min="3847" max="3847" width="14.90625" customWidth="1"/>
    <col min="3848" max="3849" width="11.7265625" customWidth="1"/>
    <col min="3850" max="3850" width="11.90625" bestFit="1" customWidth="1"/>
    <col min="3852" max="3852" width="10.26953125" bestFit="1" customWidth="1"/>
    <col min="3853" max="3853" width="11.26953125" customWidth="1"/>
    <col min="3854" max="3854" width="5" customWidth="1"/>
    <col min="3855" max="3860" width="15" customWidth="1"/>
    <col min="4100" max="4100" width="5.08984375" customWidth="1"/>
    <col min="4101" max="4101" width="41.7265625" customWidth="1"/>
    <col min="4102" max="4102" width="14.7265625" customWidth="1"/>
    <col min="4103" max="4103" width="14.90625" customWidth="1"/>
    <col min="4104" max="4105" width="11.7265625" customWidth="1"/>
    <col min="4106" max="4106" width="11.90625" bestFit="1" customWidth="1"/>
    <col min="4108" max="4108" width="10.26953125" bestFit="1" customWidth="1"/>
    <col min="4109" max="4109" width="11.26953125" customWidth="1"/>
    <col min="4110" max="4110" width="5" customWidth="1"/>
    <col min="4111" max="4116" width="15" customWidth="1"/>
    <col min="4356" max="4356" width="5.08984375" customWidth="1"/>
    <col min="4357" max="4357" width="41.7265625" customWidth="1"/>
    <col min="4358" max="4358" width="14.7265625" customWidth="1"/>
    <col min="4359" max="4359" width="14.90625" customWidth="1"/>
    <col min="4360" max="4361" width="11.7265625" customWidth="1"/>
    <col min="4362" max="4362" width="11.90625" bestFit="1" customWidth="1"/>
    <col min="4364" max="4364" width="10.26953125" bestFit="1" customWidth="1"/>
    <col min="4365" max="4365" width="11.26953125" customWidth="1"/>
    <col min="4366" max="4366" width="5" customWidth="1"/>
    <col min="4367" max="4372" width="15" customWidth="1"/>
    <col min="4612" max="4612" width="5.08984375" customWidth="1"/>
    <col min="4613" max="4613" width="41.7265625" customWidth="1"/>
    <col min="4614" max="4614" width="14.7265625" customWidth="1"/>
    <col min="4615" max="4615" width="14.90625" customWidth="1"/>
    <col min="4616" max="4617" width="11.7265625" customWidth="1"/>
    <col min="4618" max="4618" width="11.90625" bestFit="1" customWidth="1"/>
    <col min="4620" max="4620" width="10.26953125" bestFit="1" customWidth="1"/>
    <col min="4621" max="4621" width="11.26953125" customWidth="1"/>
    <col min="4622" max="4622" width="5" customWidth="1"/>
    <col min="4623" max="4628" width="15" customWidth="1"/>
    <col min="4868" max="4868" width="5.08984375" customWidth="1"/>
    <col min="4869" max="4869" width="41.7265625" customWidth="1"/>
    <col min="4870" max="4870" width="14.7265625" customWidth="1"/>
    <col min="4871" max="4871" width="14.90625" customWidth="1"/>
    <col min="4872" max="4873" width="11.7265625" customWidth="1"/>
    <col min="4874" max="4874" width="11.90625" bestFit="1" customWidth="1"/>
    <col min="4876" max="4876" width="10.26953125" bestFit="1" customWidth="1"/>
    <col min="4877" max="4877" width="11.26953125" customWidth="1"/>
    <col min="4878" max="4878" width="5" customWidth="1"/>
    <col min="4879" max="4884" width="15" customWidth="1"/>
    <col min="5124" max="5124" width="5.08984375" customWidth="1"/>
    <col min="5125" max="5125" width="41.7265625" customWidth="1"/>
    <col min="5126" max="5126" width="14.7265625" customWidth="1"/>
    <col min="5127" max="5127" width="14.90625" customWidth="1"/>
    <col min="5128" max="5129" width="11.7265625" customWidth="1"/>
    <col min="5130" max="5130" width="11.90625" bestFit="1" customWidth="1"/>
    <col min="5132" max="5132" width="10.26953125" bestFit="1" customWidth="1"/>
    <col min="5133" max="5133" width="11.26953125" customWidth="1"/>
    <col min="5134" max="5134" width="5" customWidth="1"/>
    <col min="5135" max="5140" width="15" customWidth="1"/>
    <col min="5380" max="5380" width="5.08984375" customWidth="1"/>
    <col min="5381" max="5381" width="41.7265625" customWidth="1"/>
    <col min="5382" max="5382" width="14.7265625" customWidth="1"/>
    <col min="5383" max="5383" width="14.90625" customWidth="1"/>
    <col min="5384" max="5385" width="11.7265625" customWidth="1"/>
    <col min="5386" max="5386" width="11.90625" bestFit="1" customWidth="1"/>
    <col min="5388" max="5388" width="10.26953125" bestFit="1" customWidth="1"/>
    <col min="5389" max="5389" width="11.26953125" customWidth="1"/>
    <col min="5390" max="5390" width="5" customWidth="1"/>
    <col min="5391" max="5396" width="15" customWidth="1"/>
    <col min="5636" max="5636" width="5.08984375" customWidth="1"/>
    <col min="5637" max="5637" width="41.7265625" customWidth="1"/>
    <col min="5638" max="5638" width="14.7265625" customWidth="1"/>
    <col min="5639" max="5639" width="14.90625" customWidth="1"/>
    <col min="5640" max="5641" width="11.7265625" customWidth="1"/>
    <col min="5642" max="5642" width="11.90625" bestFit="1" customWidth="1"/>
    <col min="5644" max="5644" width="10.26953125" bestFit="1" customWidth="1"/>
    <col min="5645" max="5645" width="11.26953125" customWidth="1"/>
    <col min="5646" max="5646" width="5" customWidth="1"/>
    <col min="5647" max="5652" width="15" customWidth="1"/>
    <col min="5892" max="5892" width="5.08984375" customWidth="1"/>
    <col min="5893" max="5893" width="41.7265625" customWidth="1"/>
    <col min="5894" max="5894" width="14.7265625" customWidth="1"/>
    <col min="5895" max="5895" width="14.90625" customWidth="1"/>
    <col min="5896" max="5897" width="11.7265625" customWidth="1"/>
    <col min="5898" max="5898" width="11.90625" bestFit="1" customWidth="1"/>
    <col min="5900" max="5900" width="10.26953125" bestFit="1" customWidth="1"/>
    <col min="5901" max="5901" width="11.26953125" customWidth="1"/>
    <col min="5902" max="5902" width="5" customWidth="1"/>
    <col min="5903" max="5908" width="15" customWidth="1"/>
    <col min="6148" max="6148" width="5.08984375" customWidth="1"/>
    <col min="6149" max="6149" width="41.7265625" customWidth="1"/>
    <col min="6150" max="6150" width="14.7265625" customWidth="1"/>
    <col min="6151" max="6151" width="14.90625" customWidth="1"/>
    <col min="6152" max="6153" width="11.7265625" customWidth="1"/>
    <col min="6154" max="6154" width="11.90625" bestFit="1" customWidth="1"/>
    <col min="6156" max="6156" width="10.26953125" bestFit="1" customWidth="1"/>
    <col min="6157" max="6157" width="11.26953125" customWidth="1"/>
    <col min="6158" max="6158" width="5" customWidth="1"/>
    <col min="6159" max="6164" width="15" customWidth="1"/>
    <col min="6404" max="6404" width="5.08984375" customWidth="1"/>
    <col min="6405" max="6405" width="41.7265625" customWidth="1"/>
    <col min="6406" max="6406" width="14.7265625" customWidth="1"/>
    <col min="6407" max="6407" width="14.90625" customWidth="1"/>
    <col min="6408" max="6409" width="11.7265625" customWidth="1"/>
    <col min="6410" max="6410" width="11.90625" bestFit="1" customWidth="1"/>
    <col min="6412" max="6412" width="10.26953125" bestFit="1" customWidth="1"/>
    <col min="6413" max="6413" width="11.26953125" customWidth="1"/>
    <col min="6414" max="6414" width="5" customWidth="1"/>
    <col min="6415" max="6420" width="15" customWidth="1"/>
    <col min="6660" max="6660" width="5.08984375" customWidth="1"/>
    <col min="6661" max="6661" width="41.7265625" customWidth="1"/>
    <col min="6662" max="6662" width="14.7265625" customWidth="1"/>
    <col min="6663" max="6663" width="14.90625" customWidth="1"/>
    <col min="6664" max="6665" width="11.7265625" customWidth="1"/>
    <col min="6666" max="6666" width="11.90625" bestFit="1" customWidth="1"/>
    <col min="6668" max="6668" width="10.26953125" bestFit="1" customWidth="1"/>
    <col min="6669" max="6669" width="11.26953125" customWidth="1"/>
    <col min="6670" max="6670" width="5" customWidth="1"/>
    <col min="6671" max="6676" width="15" customWidth="1"/>
    <col min="6916" max="6916" width="5.08984375" customWidth="1"/>
    <col min="6917" max="6917" width="41.7265625" customWidth="1"/>
    <col min="6918" max="6918" width="14.7265625" customWidth="1"/>
    <col min="6919" max="6919" width="14.90625" customWidth="1"/>
    <col min="6920" max="6921" width="11.7265625" customWidth="1"/>
    <col min="6922" max="6922" width="11.90625" bestFit="1" customWidth="1"/>
    <col min="6924" max="6924" width="10.26953125" bestFit="1" customWidth="1"/>
    <col min="6925" max="6925" width="11.26953125" customWidth="1"/>
    <col min="6926" max="6926" width="5" customWidth="1"/>
    <col min="6927" max="6932" width="15" customWidth="1"/>
    <col min="7172" max="7172" width="5.08984375" customWidth="1"/>
    <col min="7173" max="7173" width="41.7265625" customWidth="1"/>
    <col min="7174" max="7174" width="14.7265625" customWidth="1"/>
    <col min="7175" max="7175" width="14.90625" customWidth="1"/>
    <col min="7176" max="7177" width="11.7265625" customWidth="1"/>
    <col min="7178" max="7178" width="11.90625" bestFit="1" customWidth="1"/>
    <col min="7180" max="7180" width="10.26953125" bestFit="1" customWidth="1"/>
    <col min="7181" max="7181" width="11.26953125" customWidth="1"/>
    <col min="7182" max="7182" width="5" customWidth="1"/>
    <col min="7183" max="7188" width="15" customWidth="1"/>
    <col min="7428" max="7428" width="5.08984375" customWidth="1"/>
    <col min="7429" max="7429" width="41.7265625" customWidth="1"/>
    <col min="7430" max="7430" width="14.7265625" customWidth="1"/>
    <col min="7431" max="7431" width="14.90625" customWidth="1"/>
    <col min="7432" max="7433" width="11.7265625" customWidth="1"/>
    <col min="7434" max="7434" width="11.90625" bestFit="1" customWidth="1"/>
    <col min="7436" max="7436" width="10.26953125" bestFit="1" customWidth="1"/>
    <col min="7437" max="7437" width="11.26953125" customWidth="1"/>
    <col min="7438" max="7438" width="5" customWidth="1"/>
    <col min="7439" max="7444" width="15" customWidth="1"/>
    <col min="7684" max="7684" width="5.08984375" customWidth="1"/>
    <col min="7685" max="7685" width="41.7265625" customWidth="1"/>
    <col min="7686" max="7686" width="14.7265625" customWidth="1"/>
    <col min="7687" max="7687" width="14.90625" customWidth="1"/>
    <col min="7688" max="7689" width="11.7265625" customWidth="1"/>
    <col min="7690" max="7690" width="11.90625" bestFit="1" customWidth="1"/>
    <col min="7692" max="7692" width="10.26953125" bestFit="1" customWidth="1"/>
    <col min="7693" max="7693" width="11.26953125" customWidth="1"/>
    <col min="7694" max="7694" width="5" customWidth="1"/>
    <col min="7695" max="7700" width="15" customWidth="1"/>
    <col min="7940" max="7940" width="5.08984375" customWidth="1"/>
    <col min="7941" max="7941" width="41.7265625" customWidth="1"/>
    <col min="7942" max="7942" width="14.7265625" customWidth="1"/>
    <col min="7943" max="7943" width="14.90625" customWidth="1"/>
    <col min="7944" max="7945" width="11.7265625" customWidth="1"/>
    <col min="7946" max="7946" width="11.90625" bestFit="1" customWidth="1"/>
    <col min="7948" max="7948" width="10.26953125" bestFit="1" customWidth="1"/>
    <col min="7949" max="7949" width="11.26953125" customWidth="1"/>
    <col min="7950" max="7950" width="5" customWidth="1"/>
    <col min="7951" max="7956" width="15" customWidth="1"/>
    <col min="8196" max="8196" width="5.08984375" customWidth="1"/>
    <col min="8197" max="8197" width="41.7265625" customWidth="1"/>
    <col min="8198" max="8198" width="14.7265625" customWidth="1"/>
    <col min="8199" max="8199" width="14.90625" customWidth="1"/>
    <col min="8200" max="8201" width="11.7265625" customWidth="1"/>
    <col min="8202" max="8202" width="11.90625" bestFit="1" customWidth="1"/>
    <col min="8204" max="8204" width="10.26953125" bestFit="1" customWidth="1"/>
    <col min="8205" max="8205" width="11.26953125" customWidth="1"/>
    <col min="8206" max="8206" width="5" customWidth="1"/>
    <col min="8207" max="8212" width="15" customWidth="1"/>
    <col min="8452" max="8452" width="5.08984375" customWidth="1"/>
    <col min="8453" max="8453" width="41.7265625" customWidth="1"/>
    <col min="8454" max="8454" width="14.7265625" customWidth="1"/>
    <col min="8455" max="8455" width="14.90625" customWidth="1"/>
    <col min="8456" max="8457" width="11.7265625" customWidth="1"/>
    <col min="8458" max="8458" width="11.90625" bestFit="1" customWidth="1"/>
    <col min="8460" max="8460" width="10.26953125" bestFit="1" customWidth="1"/>
    <col min="8461" max="8461" width="11.26953125" customWidth="1"/>
    <col min="8462" max="8462" width="5" customWidth="1"/>
    <col min="8463" max="8468" width="15" customWidth="1"/>
    <col min="8708" max="8708" width="5.08984375" customWidth="1"/>
    <col min="8709" max="8709" width="41.7265625" customWidth="1"/>
    <col min="8710" max="8710" width="14.7265625" customWidth="1"/>
    <col min="8711" max="8711" width="14.90625" customWidth="1"/>
    <col min="8712" max="8713" width="11.7265625" customWidth="1"/>
    <col min="8714" max="8714" width="11.90625" bestFit="1" customWidth="1"/>
    <col min="8716" max="8716" width="10.26953125" bestFit="1" customWidth="1"/>
    <col min="8717" max="8717" width="11.26953125" customWidth="1"/>
    <col min="8718" max="8718" width="5" customWidth="1"/>
    <col min="8719" max="8724" width="15" customWidth="1"/>
    <col min="8964" max="8964" width="5.08984375" customWidth="1"/>
    <col min="8965" max="8965" width="41.7265625" customWidth="1"/>
    <col min="8966" max="8966" width="14.7265625" customWidth="1"/>
    <col min="8967" max="8967" width="14.90625" customWidth="1"/>
    <col min="8968" max="8969" width="11.7265625" customWidth="1"/>
    <col min="8970" max="8970" width="11.90625" bestFit="1" customWidth="1"/>
    <col min="8972" max="8972" width="10.26953125" bestFit="1" customWidth="1"/>
    <col min="8973" max="8973" width="11.26953125" customWidth="1"/>
    <col min="8974" max="8974" width="5" customWidth="1"/>
    <col min="8975" max="8980" width="15" customWidth="1"/>
    <col min="9220" max="9220" width="5.08984375" customWidth="1"/>
    <col min="9221" max="9221" width="41.7265625" customWidth="1"/>
    <col min="9222" max="9222" width="14.7265625" customWidth="1"/>
    <col min="9223" max="9223" width="14.90625" customWidth="1"/>
    <col min="9224" max="9225" width="11.7265625" customWidth="1"/>
    <col min="9226" max="9226" width="11.90625" bestFit="1" customWidth="1"/>
    <col min="9228" max="9228" width="10.26953125" bestFit="1" customWidth="1"/>
    <col min="9229" max="9229" width="11.26953125" customWidth="1"/>
    <col min="9230" max="9230" width="5" customWidth="1"/>
    <col min="9231" max="9236" width="15" customWidth="1"/>
    <col min="9476" max="9476" width="5.08984375" customWidth="1"/>
    <col min="9477" max="9477" width="41.7265625" customWidth="1"/>
    <col min="9478" max="9478" width="14.7265625" customWidth="1"/>
    <col min="9479" max="9479" width="14.90625" customWidth="1"/>
    <col min="9480" max="9481" width="11.7265625" customWidth="1"/>
    <col min="9482" max="9482" width="11.90625" bestFit="1" customWidth="1"/>
    <col min="9484" max="9484" width="10.26953125" bestFit="1" customWidth="1"/>
    <col min="9485" max="9485" width="11.26953125" customWidth="1"/>
    <col min="9486" max="9486" width="5" customWidth="1"/>
    <col min="9487" max="9492" width="15" customWidth="1"/>
    <col min="9732" max="9732" width="5.08984375" customWidth="1"/>
    <col min="9733" max="9733" width="41.7265625" customWidth="1"/>
    <col min="9734" max="9734" width="14.7265625" customWidth="1"/>
    <col min="9735" max="9735" width="14.90625" customWidth="1"/>
    <col min="9736" max="9737" width="11.7265625" customWidth="1"/>
    <col min="9738" max="9738" width="11.90625" bestFit="1" customWidth="1"/>
    <col min="9740" max="9740" width="10.26953125" bestFit="1" customWidth="1"/>
    <col min="9741" max="9741" width="11.26953125" customWidth="1"/>
    <col min="9742" max="9742" width="5" customWidth="1"/>
    <col min="9743" max="9748" width="15" customWidth="1"/>
    <col min="9988" max="9988" width="5.08984375" customWidth="1"/>
    <col min="9989" max="9989" width="41.7265625" customWidth="1"/>
    <col min="9990" max="9990" width="14.7265625" customWidth="1"/>
    <col min="9991" max="9991" width="14.90625" customWidth="1"/>
    <col min="9992" max="9993" width="11.7265625" customWidth="1"/>
    <col min="9994" max="9994" width="11.90625" bestFit="1" customWidth="1"/>
    <col min="9996" max="9996" width="10.26953125" bestFit="1" customWidth="1"/>
    <col min="9997" max="9997" width="11.26953125" customWidth="1"/>
    <col min="9998" max="9998" width="5" customWidth="1"/>
    <col min="9999" max="10004" width="15" customWidth="1"/>
    <col min="10244" max="10244" width="5.08984375" customWidth="1"/>
    <col min="10245" max="10245" width="41.7265625" customWidth="1"/>
    <col min="10246" max="10246" width="14.7265625" customWidth="1"/>
    <col min="10247" max="10247" width="14.90625" customWidth="1"/>
    <col min="10248" max="10249" width="11.7265625" customWidth="1"/>
    <col min="10250" max="10250" width="11.90625" bestFit="1" customWidth="1"/>
    <col min="10252" max="10252" width="10.26953125" bestFit="1" customWidth="1"/>
    <col min="10253" max="10253" width="11.26953125" customWidth="1"/>
    <col min="10254" max="10254" width="5" customWidth="1"/>
    <col min="10255" max="10260" width="15" customWidth="1"/>
    <col min="10500" max="10500" width="5.08984375" customWidth="1"/>
    <col min="10501" max="10501" width="41.7265625" customWidth="1"/>
    <col min="10502" max="10502" width="14.7265625" customWidth="1"/>
    <col min="10503" max="10503" width="14.90625" customWidth="1"/>
    <col min="10504" max="10505" width="11.7265625" customWidth="1"/>
    <col min="10506" max="10506" width="11.90625" bestFit="1" customWidth="1"/>
    <col min="10508" max="10508" width="10.26953125" bestFit="1" customWidth="1"/>
    <col min="10509" max="10509" width="11.26953125" customWidth="1"/>
    <col min="10510" max="10510" width="5" customWidth="1"/>
    <col min="10511" max="10516" width="15" customWidth="1"/>
    <col min="10756" max="10756" width="5.08984375" customWidth="1"/>
    <col min="10757" max="10757" width="41.7265625" customWidth="1"/>
    <col min="10758" max="10758" width="14.7265625" customWidth="1"/>
    <col min="10759" max="10759" width="14.90625" customWidth="1"/>
    <col min="10760" max="10761" width="11.7265625" customWidth="1"/>
    <col min="10762" max="10762" width="11.90625" bestFit="1" customWidth="1"/>
    <col min="10764" max="10764" width="10.26953125" bestFit="1" customWidth="1"/>
    <col min="10765" max="10765" width="11.26953125" customWidth="1"/>
    <col min="10766" max="10766" width="5" customWidth="1"/>
    <col min="10767" max="10772" width="15" customWidth="1"/>
    <col min="11012" max="11012" width="5.08984375" customWidth="1"/>
    <col min="11013" max="11013" width="41.7265625" customWidth="1"/>
    <col min="11014" max="11014" width="14.7265625" customWidth="1"/>
    <col min="11015" max="11015" width="14.90625" customWidth="1"/>
    <col min="11016" max="11017" width="11.7265625" customWidth="1"/>
    <col min="11018" max="11018" width="11.90625" bestFit="1" customWidth="1"/>
    <col min="11020" max="11020" width="10.26953125" bestFit="1" customWidth="1"/>
    <col min="11021" max="11021" width="11.26953125" customWidth="1"/>
    <col min="11022" max="11022" width="5" customWidth="1"/>
    <col min="11023" max="11028" width="15" customWidth="1"/>
    <col min="11268" max="11268" width="5.08984375" customWidth="1"/>
    <col min="11269" max="11269" width="41.7265625" customWidth="1"/>
    <col min="11270" max="11270" width="14.7265625" customWidth="1"/>
    <col min="11271" max="11271" width="14.90625" customWidth="1"/>
    <col min="11272" max="11273" width="11.7265625" customWidth="1"/>
    <col min="11274" max="11274" width="11.90625" bestFit="1" customWidth="1"/>
    <col min="11276" max="11276" width="10.26953125" bestFit="1" customWidth="1"/>
    <col min="11277" max="11277" width="11.26953125" customWidth="1"/>
    <col min="11278" max="11278" width="5" customWidth="1"/>
    <col min="11279" max="11284" width="15" customWidth="1"/>
    <col min="11524" max="11524" width="5.08984375" customWidth="1"/>
    <col min="11525" max="11525" width="41.7265625" customWidth="1"/>
    <col min="11526" max="11526" width="14.7265625" customWidth="1"/>
    <col min="11527" max="11527" width="14.90625" customWidth="1"/>
    <col min="11528" max="11529" width="11.7265625" customWidth="1"/>
    <col min="11530" max="11530" width="11.90625" bestFit="1" customWidth="1"/>
    <col min="11532" max="11532" width="10.26953125" bestFit="1" customWidth="1"/>
    <col min="11533" max="11533" width="11.26953125" customWidth="1"/>
    <col min="11534" max="11534" width="5" customWidth="1"/>
    <col min="11535" max="11540" width="15" customWidth="1"/>
    <col min="11780" max="11780" width="5.08984375" customWidth="1"/>
    <col min="11781" max="11781" width="41.7265625" customWidth="1"/>
    <col min="11782" max="11782" width="14.7265625" customWidth="1"/>
    <col min="11783" max="11783" width="14.90625" customWidth="1"/>
    <col min="11784" max="11785" width="11.7265625" customWidth="1"/>
    <col min="11786" max="11786" width="11.90625" bestFit="1" customWidth="1"/>
    <col min="11788" max="11788" width="10.26953125" bestFit="1" customWidth="1"/>
    <col min="11789" max="11789" width="11.26953125" customWidth="1"/>
    <col min="11790" max="11790" width="5" customWidth="1"/>
    <col min="11791" max="11796" width="15" customWidth="1"/>
    <col min="12036" max="12036" width="5.08984375" customWidth="1"/>
    <col min="12037" max="12037" width="41.7265625" customWidth="1"/>
    <col min="12038" max="12038" width="14.7265625" customWidth="1"/>
    <col min="12039" max="12039" width="14.90625" customWidth="1"/>
    <col min="12040" max="12041" width="11.7265625" customWidth="1"/>
    <col min="12042" max="12042" width="11.90625" bestFit="1" customWidth="1"/>
    <col min="12044" max="12044" width="10.26953125" bestFit="1" customWidth="1"/>
    <col min="12045" max="12045" width="11.26953125" customWidth="1"/>
    <col min="12046" max="12046" width="5" customWidth="1"/>
    <col min="12047" max="12052" width="15" customWidth="1"/>
    <col min="12292" max="12292" width="5.08984375" customWidth="1"/>
    <col min="12293" max="12293" width="41.7265625" customWidth="1"/>
    <col min="12294" max="12294" width="14.7265625" customWidth="1"/>
    <col min="12295" max="12295" width="14.90625" customWidth="1"/>
    <col min="12296" max="12297" width="11.7265625" customWidth="1"/>
    <col min="12298" max="12298" width="11.90625" bestFit="1" customWidth="1"/>
    <col min="12300" max="12300" width="10.26953125" bestFit="1" customWidth="1"/>
    <col min="12301" max="12301" width="11.26953125" customWidth="1"/>
    <col min="12302" max="12302" width="5" customWidth="1"/>
    <col min="12303" max="12308" width="15" customWidth="1"/>
    <col min="12548" max="12548" width="5.08984375" customWidth="1"/>
    <col min="12549" max="12549" width="41.7265625" customWidth="1"/>
    <col min="12550" max="12550" width="14.7265625" customWidth="1"/>
    <col min="12551" max="12551" width="14.90625" customWidth="1"/>
    <col min="12552" max="12553" width="11.7265625" customWidth="1"/>
    <col min="12554" max="12554" width="11.90625" bestFit="1" customWidth="1"/>
    <col min="12556" max="12556" width="10.26953125" bestFit="1" customWidth="1"/>
    <col min="12557" max="12557" width="11.26953125" customWidth="1"/>
    <col min="12558" max="12558" width="5" customWidth="1"/>
    <col min="12559" max="12564" width="15" customWidth="1"/>
    <col min="12804" max="12804" width="5.08984375" customWidth="1"/>
    <col min="12805" max="12805" width="41.7265625" customWidth="1"/>
    <col min="12806" max="12806" width="14.7265625" customWidth="1"/>
    <col min="12807" max="12807" width="14.90625" customWidth="1"/>
    <col min="12808" max="12809" width="11.7265625" customWidth="1"/>
    <col min="12810" max="12810" width="11.90625" bestFit="1" customWidth="1"/>
    <col min="12812" max="12812" width="10.26953125" bestFit="1" customWidth="1"/>
    <col min="12813" max="12813" width="11.26953125" customWidth="1"/>
    <col min="12814" max="12814" width="5" customWidth="1"/>
    <col min="12815" max="12820" width="15" customWidth="1"/>
    <col min="13060" max="13060" width="5.08984375" customWidth="1"/>
    <col min="13061" max="13061" width="41.7265625" customWidth="1"/>
    <col min="13062" max="13062" width="14.7265625" customWidth="1"/>
    <col min="13063" max="13063" width="14.90625" customWidth="1"/>
    <col min="13064" max="13065" width="11.7265625" customWidth="1"/>
    <col min="13066" max="13066" width="11.90625" bestFit="1" customWidth="1"/>
    <col min="13068" max="13068" width="10.26953125" bestFit="1" customWidth="1"/>
    <col min="13069" max="13069" width="11.26953125" customWidth="1"/>
    <col min="13070" max="13070" width="5" customWidth="1"/>
    <col min="13071" max="13076" width="15" customWidth="1"/>
    <col min="13316" max="13316" width="5.08984375" customWidth="1"/>
    <col min="13317" max="13317" width="41.7265625" customWidth="1"/>
    <col min="13318" max="13318" width="14.7265625" customWidth="1"/>
    <col min="13319" max="13319" width="14.90625" customWidth="1"/>
    <col min="13320" max="13321" width="11.7265625" customWidth="1"/>
    <col min="13322" max="13322" width="11.90625" bestFit="1" customWidth="1"/>
    <col min="13324" max="13324" width="10.26953125" bestFit="1" customWidth="1"/>
    <col min="13325" max="13325" width="11.26953125" customWidth="1"/>
    <col min="13326" max="13326" width="5" customWidth="1"/>
    <col min="13327" max="13332" width="15" customWidth="1"/>
    <col min="13572" max="13572" width="5.08984375" customWidth="1"/>
    <col min="13573" max="13573" width="41.7265625" customWidth="1"/>
    <col min="13574" max="13574" width="14.7265625" customWidth="1"/>
    <col min="13575" max="13575" width="14.90625" customWidth="1"/>
    <col min="13576" max="13577" width="11.7265625" customWidth="1"/>
    <col min="13578" max="13578" width="11.90625" bestFit="1" customWidth="1"/>
    <col min="13580" max="13580" width="10.26953125" bestFit="1" customWidth="1"/>
    <col min="13581" max="13581" width="11.26953125" customWidth="1"/>
    <col min="13582" max="13582" width="5" customWidth="1"/>
    <col min="13583" max="13588" width="15" customWidth="1"/>
    <col min="13828" max="13828" width="5.08984375" customWidth="1"/>
    <col min="13829" max="13829" width="41.7265625" customWidth="1"/>
    <col min="13830" max="13830" width="14.7265625" customWidth="1"/>
    <col min="13831" max="13831" width="14.90625" customWidth="1"/>
    <col min="13832" max="13833" width="11.7265625" customWidth="1"/>
    <col min="13834" max="13834" width="11.90625" bestFit="1" customWidth="1"/>
    <col min="13836" max="13836" width="10.26953125" bestFit="1" customWidth="1"/>
    <col min="13837" max="13837" width="11.26953125" customWidth="1"/>
    <col min="13838" max="13838" width="5" customWidth="1"/>
    <col min="13839" max="13844" width="15" customWidth="1"/>
    <col min="14084" max="14084" width="5.08984375" customWidth="1"/>
    <col min="14085" max="14085" width="41.7265625" customWidth="1"/>
    <col min="14086" max="14086" width="14.7265625" customWidth="1"/>
    <col min="14087" max="14087" width="14.90625" customWidth="1"/>
    <col min="14088" max="14089" width="11.7265625" customWidth="1"/>
    <col min="14090" max="14090" width="11.90625" bestFit="1" customWidth="1"/>
    <col min="14092" max="14092" width="10.26953125" bestFit="1" customWidth="1"/>
    <col min="14093" max="14093" width="11.26953125" customWidth="1"/>
    <col min="14094" max="14094" width="5" customWidth="1"/>
    <col min="14095" max="14100" width="15" customWidth="1"/>
    <col min="14340" max="14340" width="5.08984375" customWidth="1"/>
    <col min="14341" max="14341" width="41.7265625" customWidth="1"/>
    <col min="14342" max="14342" width="14.7265625" customWidth="1"/>
    <col min="14343" max="14343" width="14.90625" customWidth="1"/>
    <col min="14344" max="14345" width="11.7265625" customWidth="1"/>
    <col min="14346" max="14346" width="11.90625" bestFit="1" customWidth="1"/>
    <col min="14348" max="14348" width="10.26953125" bestFit="1" customWidth="1"/>
    <col min="14349" max="14349" width="11.26953125" customWidth="1"/>
    <col min="14350" max="14350" width="5" customWidth="1"/>
    <col min="14351" max="14356" width="15" customWidth="1"/>
    <col min="14596" max="14596" width="5.08984375" customWidth="1"/>
    <col min="14597" max="14597" width="41.7265625" customWidth="1"/>
    <col min="14598" max="14598" width="14.7265625" customWidth="1"/>
    <col min="14599" max="14599" width="14.90625" customWidth="1"/>
    <col min="14600" max="14601" width="11.7265625" customWidth="1"/>
    <col min="14602" max="14602" width="11.90625" bestFit="1" customWidth="1"/>
    <col min="14604" max="14604" width="10.26953125" bestFit="1" customWidth="1"/>
    <col min="14605" max="14605" width="11.26953125" customWidth="1"/>
    <col min="14606" max="14606" width="5" customWidth="1"/>
    <col min="14607" max="14612" width="15" customWidth="1"/>
    <col min="14852" max="14852" width="5.08984375" customWidth="1"/>
    <col min="14853" max="14853" width="41.7265625" customWidth="1"/>
    <col min="14854" max="14854" width="14.7265625" customWidth="1"/>
    <col min="14855" max="14855" width="14.90625" customWidth="1"/>
    <col min="14856" max="14857" width="11.7265625" customWidth="1"/>
    <col min="14858" max="14858" width="11.90625" bestFit="1" customWidth="1"/>
    <col min="14860" max="14860" width="10.26953125" bestFit="1" customWidth="1"/>
    <col min="14861" max="14861" width="11.26953125" customWidth="1"/>
    <col min="14862" max="14862" width="5" customWidth="1"/>
    <col min="14863" max="14868" width="15" customWidth="1"/>
    <col min="15108" max="15108" width="5.08984375" customWidth="1"/>
    <col min="15109" max="15109" width="41.7265625" customWidth="1"/>
    <col min="15110" max="15110" width="14.7265625" customWidth="1"/>
    <col min="15111" max="15111" width="14.90625" customWidth="1"/>
    <col min="15112" max="15113" width="11.7265625" customWidth="1"/>
    <col min="15114" max="15114" width="11.90625" bestFit="1" customWidth="1"/>
    <col min="15116" max="15116" width="10.26953125" bestFit="1" customWidth="1"/>
    <col min="15117" max="15117" width="11.26953125" customWidth="1"/>
    <col min="15118" max="15118" width="5" customWidth="1"/>
    <col min="15119" max="15124" width="15" customWidth="1"/>
    <col min="15364" max="15364" width="5.08984375" customWidth="1"/>
    <col min="15365" max="15365" width="41.7265625" customWidth="1"/>
    <col min="15366" max="15366" width="14.7265625" customWidth="1"/>
    <col min="15367" max="15367" width="14.90625" customWidth="1"/>
    <col min="15368" max="15369" width="11.7265625" customWidth="1"/>
    <col min="15370" max="15370" width="11.90625" bestFit="1" customWidth="1"/>
    <col min="15372" max="15372" width="10.26953125" bestFit="1" customWidth="1"/>
    <col min="15373" max="15373" width="11.26953125" customWidth="1"/>
    <col min="15374" max="15374" width="5" customWidth="1"/>
    <col min="15375" max="15380" width="15" customWidth="1"/>
    <col min="15620" max="15620" width="5.08984375" customWidth="1"/>
    <col min="15621" max="15621" width="41.7265625" customWidth="1"/>
    <col min="15622" max="15622" width="14.7265625" customWidth="1"/>
    <col min="15623" max="15623" width="14.90625" customWidth="1"/>
    <col min="15624" max="15625" width="11.7265625" customWidth="1"/>
    <col min="15626" max="15626" width="11.90625" bestFit="1" customWidth="1"/>
    <col min="15628" max="15628" width="10.26953125" bestFit="1" customWidth="1"/>
    <col min="15629" max="15629" width="11.26953125" customWidth="1"/>
    <col min="15630" max="15630" width="5" customWidth="1"/>
    <col min="15631" max="15636" width="15" customWidth="1"/>
    <col min="15876" max="15876" width="5.08984375" customWidth="1"/>
    <col min="15877" max="15877" width="41.7265625" customWidth="1"/>
    <col min="15878" max="15878" width="14.7265625" customWidth="1"/>
    <col min="15879" max="15879" width="14.90625" customWidth="1"/>
    <col min="15880" max="15881" width="11.7265625" customWidth="1"/>
    <col min="15882" max="15882" width="11.90625" bestFit="1" customWidth="1"/>
    <col min="15884" max="15884" width="10.26953125" bestFit="1" customWidth="1"/>
    <col min="15885" max="15885" width="11.26953125" customWidth="1"/>
    <col min="15886" max="15886" width="5" customWidth="1"/>
    <col min="15887" max="15892" width="15" customWidth="1"/>
    <col min="16132" max="16132" width="5.08984375" customWidth="1"/>
    <col min="16133" max="16133" width="41.7265625" customWidth="1"/>
    <col min="16134" max="16134" width="14.7265625" customWidth="1"/>
    <col min="16135" max="16135" width="14.90625" customWidth="1"/>
    <col min="16136" max="16137" width="11.7265625" customWidth="1"/>
    <col min="16138" max="16138" width="11.90625" bestFit="1" customWidth="1"/>
    <col min="16140" max="16140" width="10.26953125" bestFit="1" customWidth="1"/>
    <col min="16141" max="16141" width="11.26953125" customWidth="1"/>
    <col min="16142" max="16142" width="5" customWidth="1"/>
    <col min="16143" max="16148" width="15" customWidth="1"/>
  </cols>
  <sheetData>
    <row r="1" spans="1:21" ht="26.25" customHeight="1" x14ac:dyDescent="0.35">
      <c r="A1" s="11"/>
      <c r="B1" s="12" t="s">
        <v>18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2"/>
      <c r="N1" s="2"/>
      <c r="O1" s="2"/>
      <c r="P1" s="2"/>
      <c r="Q1" s="2"/>
      <c r="R1" s="2"/>
      <c r="S1" s="2"/>
      <c r="T1" s="2"/>
      <c r="U1" s="2"/>
    </row>
    <row r="2" spans="1:21" x14ac:dyDescent="0.35">
      <c r="A2" s="14"/>
      <c r="B2" s="15" t="s">
        <v>52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R2" s="2"/>
      <c r="S2" s="2"/>
      <c r="T2" s="2"/>
      <c r="U2" s="2"/>
    </row>
    <row r="3" spans="1:21" x14ac:dyDescent="0.35">
      <c r="A3" s="14"/>
      <c r="B3" s="12" t="s">
        <v>122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R3" s="2"/>
      <c r="S3" s="2"/>
      <c r="T3" s="2"/>
      <c r="U3" s="2"/>
    </row>
    <row r="4" spans="1:21" ht="12" customHeight="1" x14ac:dyDescent="0.35">
      <c r="A4" s="14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1" ht="21.75" customHeight="1" x14ac:dyDescent="0.35">
      <c r="A5" s="14"/>
      <c r="B5" s="17" t="s">
        <v>123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21" ht="14.5" customHeight="1" x14ac:dyDescent="0.35">
      <c r="A6" s="14"/>
      <c r="B6" s="85" t="s">
        <v>9</v>
      </c>
      <c r="C6" s="86"/>
      <c r="D6" s="86"/>
      <c r="E6" s="86"/>
      <c r="F6" s="86"/>
      <c r="G6" s="86"/>
      <c r="H6" s="86"/>
      <c r="I6" s="98" t="s">
        <v>10</v>
      </c>
      <c r="J6" s="220" t="s">
        <v>11</v>
      </c>
      <c r="K6" s="221"/>
      <c r="L6" s="221"/>
      <c r="M6" s="221"/>
      <c r="N6" s="221"/>
      <c r="O6" s="221"/>
      <c r="P6" s="221"/>
      <c r="Q6" s="221"/>
    </row>
    <row r="7" spans="1:21" ht="14.5" customHeight="1" x14ac:dyDescent="0.35">
      <c r="A7" s="14"/>
      <c r="C7" s="86"/>
      <c r="D7" s="87"/>
      <c r="E7" s="86"/>
      <c r="F7" s="86"/>
      <c r="G7" s="86"/>
      <c r="H7" s="86"/>
      <c r="I7" s="99">
        <v>44196</v>
      </c>
      <c r="J7" s="99">
        <v>44561</v>
      </c>
      <c r="K7" s="99">
        <v>44926</v>
      </c>
      <c r="L7" s="99">
        <v>45291</v>
      </c>
      <c r="M7" s="99">
        <v>45656</v>
      </c>
      <c r="N7" s="99">
        <v>46021</v>
      </c>
      <c r="O7" s="99">
        <v>46386</v>
      </c>
      <c r="P7" s="99">
        <v>46751</v>
      </c>
      <c r="Q7" s="99">
        <v>47116</v>
      </c>
    </row>
    <row r="8" spans="1:21" ht="14.5" customHeight="1" x14ac:dyDescent="0.35">
      <c r="A8" s="14"/>
      <c r="B8" s="41" t="s">
        <v>12</v>
      </c>
      <c r="C8" s="86"/>
      <c r="D8" s="87"/>
      <c r="E8" s="86"/>
      <c r="F8" s="86"/>
      <c r="G8" s="86"/>
    </row>
    <row r="9" spans="1:21" ht="14.5" customHeight="1" x14ac:dyDescent="0.35">
      <c r="A9" s="14"/>
      <c r="B9" t="s">
        <v>202</v>
      </c>
      <c r="D9" s="87"/>
      <c r="E9" s="86"/>
      <c r="F9" s="86"/>
      <c r="G9" s="86"/>
      <c r="I9" s="190">
        <v>6.0000000000000001E-3</v>
      </c>
      <c r="J9" s="190">
        <f>+I9+J10</f>
        <v>1.0999999999999999E-2</v>
      </c>
      <c r="K9" s="190">
        <f t="shared" ref="K9:Q9" si="0">+J9+K10</f>
        <v>1.6E-2</v>
      </c>
      <c r="L9" s="190">
        <f t="shared" si="0"/>
        <v>2.6000000000000002E-2</v>
      </c>
      <c r="M9" s="190">
        <f t="shared" si="0"/>
        <v>2.6000000000000002E-2</v>
      </c>
      <c r="N9" s="190">
        <f t="shared" si="0"/>
        <v>2.6000000000000002E-2</v>
      </c>
      <c r="O9" s="190">
        <f t="shared" si="0"/>
        <v>2.6000000000000002E-2</v>
      </c>
      <c r="P9" s="190">
        <f t="shared" si="0"/>
        <v>2.6000000000000002E-2</v>
      </c>
      <c r="Q9" s="190">
        <f t="shared" si="0"/>
        <v>2.6000000000000002E-2</v>
      </c>
    </row>
    <row r="10" spans="1:21" ht="14.5" customHeight="1" x14ac:dyDescent="0.35">
      <c r="A10" s="14"/>
      <c r="B10" t="s">
        <v>203</v>
      </c>
      <c r="D10" s="87"/>
      <c r="E10" s="86"/>
      <c r="F10" s="86"/>
      <c r="G10" s="86"/>
      <c r="J10" s="100">
        <v>5.0000000000000001E-3</v>
      </c>
      <c r="K10" s="100">
        <v>5.0000000000000001E-3</v>
      </c>
      <c r="L10" s="100">
        <v>0.01</v>
      </c>
      <c r="M10" s="100">
        <v>0</v>
      </c>
      <c r="N10" s="100">
        <v>0</v>
      </c>
      <c r="O10" s="100">
        <v>0</v>
      </c>
      <c r="P10" s="100">
        <v>0</v>
      </c>
      <c r="Q10" s="100">
        <v>0</v>
      </c>
    </row>
    <row r="11" spans="1:21" ht="14.5" customHeight="1" x14ac:dyDescent="0.35">
      <c r="A11" s="14"/>
    </row>
    <row r="12" spans="1:21" ht="14.5" customHeight="1" x14ac:dyDescent="0.35">
      <c r="A12" s="14"/>
      <c r="B12" s="41" t="s">
        <v>173</v>
      </c>
      <c r="G12" s="36"/>
      <c r="H12" s="11" t="s">
        <v>124</v>
      </c>
      <c r="I12" s="28" t="s">
        <v>125</v>
      </c>
    </row>
    <row r="13" spans="1:21" ht="14.5" customHeight="1" x14ac:dyDescent="0.35">
      <c r="A13" s="14"/>
      <c r="B13" t="s">
        <v>126</v>
      </c>
      <c r="H13" s="78">
        <v>400000</v>
      </c>
      <c r="I13" s="78">
        <v>0</v>
      </c>
      <c r="J13" s="78">
        <f>+H13</f>
        <v>400000</v>
      </c>
      <c r="K13" s="78">
        <f>+J13</f>
        <v>400000</v>
      </c>
      <c r="L13" s="78">
        <f t="shared" ref="L13:Q13" si="1">+K13</f>
        <v>400000</v>
      </c>
      <c r="M13" s="78">
        <f t="shared" si="1"/>
        <v>400000</v>
      </c>
      <c r="N13" s="78">
        <f t="shared" si="1"/>
        <v>400000</v>
      </c>
      <c r="O13" s="78">
        <f t="shared" si="1"/>
        <v>400000</v>
      </c>
      <c r="P13" s="78">
        <f t="shared" si="1"/>
        <v>400000</v>
      </c>
      <c r="Q13" s="78">
        <f t="shared" si="1"/>
        <v>400000</v>
      </c>
    </row>
    <row r="14" spans="1:21" ht="14.5" customHeight="1" x14ac:dyDescent="0.35">
      <c r="A14" s="14"/>
      <c r="B14" t="s">
        <v>127</v>
      </c>
      <c r="H14" s="78"/>
      <c r="I14" s="78"/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1:21" ht="14.5" customHeight="1" x14ac:dyDescent="0.35">
      <c r="A15" s="14"/>
      <c r="B15" t="s">
        <v>14</v>
      </c>
      <c r="I15" s="78"/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</row>
    <row r="16" spans="1:21" ht="14.5" customHeight="1" x14ac:dyDescent="0.35">
      <c r="A16" s="14"/>
      <c r="B16" t="s">
        <v>15</v>
      </c>
      <c r="I16" s="78"/>
      <c r="J16" s="78">
        <f>+(J13*J17+J14*J19)/12</f>
        <v>166.66666666666666</v>
      </c>
      <c r="K16" s="78">
        <v>2000</v>
      </c>
      <c r="L16" s="78">
        <v>2000</v>
      </c>
      <c r="M16" s="78">
        <v>2000</v>
      </c>
      <c r="N16" s="78">
        <v>2000</v>
      </c>
      <c r="O16" s="78">
        <v>2000</v>
      </c>
      <c r="P16" s="78">
        <v>2000</v>
      </c>
      <c r="Q16" s="78">
        <v>2000</v>
      </c>
    </row>
    <row r="17" spans="1:22" ht="14.5" customHeight="1" x14ac:dyDescent="0.35">
      <c r="A17" s="14"/>
      <c r="B17" t="s">
        <v>128</v>
      </c>
      <c r="I17" s="78"/>
      <c r="J17" s="100">
        <v>5.0000000000000001E-3</v>
      </c>
      <c r="K17" s="100">
        <v>5.0000000000000001E-3</v>
      </c>
      <c r="L17" s="100">
        <v>5.0000000000000001E-3</v>
      </c>
      <c r="M17" s="100">
        <v>5.0000000000000001E-3</v>
      </c>
      <c r="N17" s="100">
        <v>5.0000000000000001E-3</v>
      </c>
      <c r="O17" s="100">
        <v>5.0000000000000001E-3</v>
      </c>
      <c r="P17" s="100">
        <v>5.0000000000000001E-3</v>
      </c>
      <c r="Q17" s="100">
        <v>5.0000000000000001E-3</v>
      </c>
    </row>
    <row r="18" spans="1:22" ht="14.5" customHeight="1" x14ac:dyDescent="0.35">
      <c r="A18" s="14"/>
      <c r="B18" t="s">
        <v>16</v>
      </c>
      <c r="I18" s="78"/>
      <c r="J18" s="100">
        <v>0.04</v>
      </c>
      <c r="K18" s="100">
        <v>0.04</v>
      </c>
      <c r="L18" s="100">
        <v>0.04</v>
      </c>
      <c r="M18" s="100">
        <v>0.04</v>
      </c>
      <c r="N18" s="100">
        <v>0.04</v>
      </c>
      <c r="O18" s="100">
        <v>0.04</v>
      </c>
      <c r="P18" s="100">
        <v>0.04</v>
      </c>
      <c r="Q18" s="100">
        <v>0.04</v>
      </c>
    </row>
    <row r="19" spans="1:22" ht="14.5" customHeight="1" x14ac:dyDescent="0.35">
      <c r="A19" s="14"/>
      <c r="B19" t="s">
        <v>17</v>
      </c>
      <c r="G19" s="195"/>
      <c r="J19" s="190">
        <f>+J18+J9</f>
        <v>5.1000000000000004E-2</v>
      </c>
      <c r="K19" s="190">
        <f t="shared" ref="K19:Q19" si="2">+K18+K9</f>
        <v>5.6000000000000001E-2</v>
      </c>
      <c r="L19" s="190">
        <f t="shared" si="2"/>
        <v>6.6000000000000003E-2</v>
      </c>
      <c r="M19" s="190">
        <f t="shared" si="2"/>
        <v>6.6000000000000003E-2</v>
      </c>
      <c r="N19" s="190">
        <f t="shared" si="2"/>
        <v>6.6000000000000003E-2</v>
      </c>
      <c r="O19" s="190">
        <f t="shared" si="2"/>
        <v>6.6000000000000003E-2</v>
      </c>
      <c r="P19" s="190">
        <f t="shared" si="2"/>
        <v>6.6000000000000003E-2</v>
      </c>
      <c r="Q19" s="190">
        <f t="shared" si="2"/>
        <v>6.6000000000000003E-2</v>
      </c>
    </row>
    <row r="20" spans="1:22" ht="14.5" customHeight="1" x14ac:dyDescent="0.35">
      <c r="A20" s="14"/>
      <c r="J20" s="190"/>
      <c r="K20" s="190"/>
      <c r="L20" s="190"/>
      <c r="M20" s="190"/>
      <c r="N20" s="190"/>
      <c r="O20" s="190"/>
      <c r="P20" s="190"/>
      <c r="Q20" s="190"/>
    </row>
    <row r="21" spans="1:22" ht="14.5" customHeight="1" x14ac:dyDescent="0.35">
      <c r="A21" s="14"/>
      <c r="B21" s="41" t="s">
        <v>3</v>
      </c>
      <c r="G21" s="36"/>
    </row>
    <row r="22" spans="1:22" ht="14.5" customHeight="1" x14ac:dyDescent="0.35">
      <c r="A22" s="14"/>
      <c r="B22" t="s">
        <v>13</v>
      </c>
      <c r="I22" s="78">
        <f>+'Fig. 6.1'!C9</f>
        <v>700000</v>
      </c>
      <c r="J22" s="78">
        <f>+I22+J23</f>
        <v>700000</v>
      </c>
      <c r="K22" s="78">
        <f t="shared" ref="K22:Q22" si="3">+J22+K23</f>
        <v>665000</v>
      </c>
      <c r="L22" s="78">
        <f t="shared" si="3"/>
        <v>595000</v>
      </c>
      <c r="M22" s="78">
        <f t="shared" si="3"/>
        <v>525000</v>
      </c>
      <c r="N22" s="78">
        <f t="shared" si="3"/>
        <v>420000</v>
      </c>
      <c r="O22" s="78">
        <f t="shared" si="3"/>
        <v>0</v>
      </c>
      <c r="P22" s="78">
        <f t="shared" si="3"/>
        <v>0</v>
      </c>
      <c r="Q22" s="78">
        <f t="shared" si="3"/>
        <v>0</v>
      </c>
    </row>
    <row r="23" spans="1:22" ht="14.5" customHeight="1" x14ac:dyDescent="0.35">
      <c r="A23" s="14"/>
      <c r="B23" t="s">
        <v>14</v>
      </c>
      <c r="I23" s="78"/>
      <c r="J23" s="78">
        <v>0</v>
      </c>
      <c r="K23" s="78">
        <f>-K28*$I$22</f>
        <v>-35000</v>
      </c>
      <c r="L23" s="78">
        <f t="shared" ref="L23:Q23" si="4">-L28*$I$22</f>
        <v>-70000</v>
      </c>
      <c r="M23" s="78">
        <f t="shared" si="4"/>
        <v>-70000</v>
      </c>
      <c r="N23" s="78">
        <f t="shared" si="4"/>
        <v>-105000</v>
      </c>
      <c r="O23" s="78">
        <f t="shared" si="4"/>
        <v>-420000</v>
      </c>
      <c r="P23" s="78">
        <f t="shared" si="4"/>
        <v>0</v>
      </c>
      <c r="Q23" s="78">
        <f t="shared" si="4"/>
        <v>0</v>
      </c>
    </row>
    <row r="24" spans="1:22" ht="14.5" customHeight="1" x14ac:dyDescent="0.35">
      <c r="A24" s="14"/>
      <c r="B24" t="s">
        <v>15</v>
      </c>
      <c r="I24" s="78"/>
      <c r="J24" s="78">
        <f>I22*J26/12</f>
        <v>2975</v>
      </c>
      <c r="K24" s="78">
        <f t="shared" ref="K24:Q24" si="5">J22*K26</f>
        <v>39200</v>
      </c>
      <c r="L24" s="78">
        <f t="shared" si="5"/>
        <v>43890</v>
      </c>
      <c r="M24" s="78">
        <f t="shared" si="5"/>
        <v>39270</v>
      </c>
      <c r="N24" s="78">
        <f t="shared" si="5"/>
        <v>34650</v>
      </c>
      <c r="O24" s="78">
        <f t="shared" si="5"/>
        <v>27720</v>
      </c>
      <c r="P24" s="78">
        <f t="shared" si="5"/>
        <v>0</v>
      </c>
      <c r="Q24" s="78">
        <f t="shared" si="5"/>
        <v>0</v>
      </c>
    </row>
    <row r="25" spans="1:22" ht="14.5" customHeight="1" x14ac:dyDescent="0.35">
      <c r="A25" s="14"/>
      <c r="B25" t="s">
        <v>16</v>
      </c>
      <c r="I25" s="78"/>
      <c r="J25" s="100">
        <v>0.04</v>
      </c>
      <c r="K25" s="100">
        <v>0.04</v>
      </c>
      <c r="L25" s="100">
        <v>0.04</v>
      </c>
      <c r="M25" s="100">
        <v>0.04</v>
      </c>
      <c r="N25" s="100">
        <v>0.04</v>
      </c>
      <c r="O25" s="100">
        <v>0.04</v>
      </c>
      <c r="P25" s="100">
        <v>0.04</v>
      </c>
      <c r="Q25" s="100">
        <v>0.04</v>
      </c>
    </row>
    <row r="26" spans="1:22" ht="14.5" customHeight="1" x14ac:dyDescent="0.35">
      <c r="A26" s="14"/>
      <c r="B26" t="s">
        <v>17</v>
      </c>
      <c r="G26" s="195"/>
      <c r="J26" s="190">
        <f>+J25+J9</f>
        <v>5.1000000000000004E-2</v>
      </c>
      <c r="K26" s="190">
        <f t="shared" ref="K26:Q26" si="6">+K25+K9</f>
        <v>5.6000000000000001E-2</v>
      </c>
      <c r="L26" s="190">
        <f t="shared" si="6"/>
        <v>6.6000000000000003E-2</v>
      </c>
      <c r="M26" s="190">
        <f t="shared" si="6"/>
        <v>6.6000000000000003E-2</v>
      </c>
      <c r="N26" s="190">
        <f t="shared" si="6"/>
        <v>6.6000000000000003E-2</v>
      </c>
      <c r="O26" s="190">
        <f t="shared" si="6"/>
        <v>6.6000000000000003E-2</v>
      </c>
      <c r="P26" s="190">
        <f t="shared" si="6"/>
        <v>6.6000000000000003E-2</v>
      </c>
      <c r="Q26" s="190">
        <f t="shared" si="6"/>
        <v>6.6000000000000003E-2</v>
      </c>
    </row>
    <row r="27" spans="1:22" ht="14.5" customHeight="1" x14ac:dyDescent="0.35">
      <c r="A27" s="14"/>
    </row>
    <row r="28" spans="1:22" ht="14.5" customHeight="1" x14ac:dyDescent="0.35">
      <c r="A28" s="14"/>
      <c r="I28" t="s">
        <v>129</v>
      </c>
      <c r="J28" s="190"/>
      <c r="K28" s="100">
        <v>0.05</v>
      </c>
      <c r="L28" s="100">
        <v>0.1</v>
      </c>
      <c r="M28" s="100">
        <v>0.1</v>
      </c>
      <c r="N28" s="100">
        <v>0.15</v>
      </c>
      <c r="O28" s="100">
        <v>0.6</v>
      </c>
      <c r="P28" s="100"/>
      <c r="Q28" s="100"/>
    </row>
    <row r="29" spans="1:22" ht="14.5" customHeight="1" x14ac:dyDescent="0.35">
      <c r="A29" s="14"/>
      <c r="J29" s="190"/>
      <c r="K29" s="190"/>
      <c r="L29" s="190"/>
      <c r="M29" s="190"/>
      <c r="N29" s="190"/>
      <c r="O29" s="190"/>
      <c r="P29" s="190"/>
      <c r="Q29" s="190"/>
    </row>
    <row r="30" spans="1:22" ht="14.5" customHeight="1" x14ac:dyDescent="0.35">
      <c r="A30" s="14"/>
      <c r="B30" s="41" t="s">
        <v>4</v>
      </c>
      <c r="I30" s="78"/>
      <c r="J30" s="78"/>
      <c r="K30" s="78"/>
      <c r="L30" s="78"/>
      <c r="M30" s="78"/>
      <c r="N30" s="78"/>
      <c r="O30" s="78"/>
      <c r="P30" s="78"/>
      <c r="Q30" s="78"/>
    </row>
    <row r="31" spans="1:22" ht="14.5" customHeight="1" x14ac:dyDescent="0.35">
      <c r="A31" s="14"/>
      <c r="B31" t="s">
        <v>13</v>
      </c>
      <c r="I31" s="78">
        <f>+'Fig. 6.1'!C10</f>
        <v>800000</v>
      </c>
      <c r="J31" s="78">
        <f>+I31+J32</f>
        <v>800000</v>
      </c>
      <c r="K31" s="78">
        <f t="shared" ref="K31:Q31" si="7">+J31+K32</f>
        <v>792000</v>
      </c>
      <c r="L31" s="78">
        <f t="shared" si="7"/>
        <v>784000</v>
      </c>
      <c r="M31" s="78">
        <f t="shared" si="7"/>
        <v>776000</v>
      </c>
      <c r="N31" s="78">
        <f t="shared" si="7"/>
        <v>768000</v>
      </c>
      <c r="O31" s="78">
        <f t="shared" si="7"/>
        <v>760000</v>
      </c>
      <c r="P31" s="78">
        <f t="shared" si="7"/>
        <v>752000</v>
      </c>
      <c r="Q31" s="78">
        <f t="shared" si="7"/>
        <v>0</v>
      </c>
    </row>
    <row r="32" spans="1:22" ht="14.5" customHeight="1" x14ac:dyDescent="0.35">
      <c r="A32" s="14"/>
      <c r="B32" t="s">
        <v>14</v>
      </c>
      <c r="I32" s="78"/>
      <c r="J32" s="78">
        <v>0</v>
      </c>
      <c r="K32" s="78">
        <f>-K37*$I$31</f>
        <v>-8000</v>
      </c>
      <c r="L32" s="78">
        <f t="shared" ref="L32:Q32" si="8">-L37*$I$31</f>
        <v>-8000</v>
      </c>
      <c r="M32" s="78">
        <f t="shared" si="8"/>
        <v>-8000</v>
      </c>
      <c r="N32" s="78">
        <f t="shared" si="8"/>
        <v>-8000</v>
      </c>
      <c r="O32" s="78">
        <f t="shared" si="8"/>
        <v>-8000</v>
      </c>
      <c r="P32" s="78">
        <f t="shared" si="8"/>
        <v>-8000</v>
      </c>
      <c r="Q32" s="78">
        <f t="shared" si="8"/>
        <v>-752000</v>
      </c>
      <c r="V32" s="101"/>
    </row>
    <row r="33" spans="1:17" ht="14.5" customHeight="1" x14ac:dyDescent="0.35">
      <c r="A33" s="14"/>
      <c r="B33" t="s">
        <v>15</v>
      </c>
      <c r="I33" s="78"/>
      <c r="J33" s="78">
        <f>+J35*I31/12</f>
        <v>4400</v>
      </c>
      <c r="K33" s="78">
        <f t="shared" ref="K33:Q33" si="9">+K35*J31</f>
        <v>56800.000000000007</v>
      </c>
      <c r="L33" s="78">
        <f t="shared" si="9"/>
        <v>64152</v>
      </c>
      <c r="M33" s="78">
        <f t="shared" si="9"/>
        <v>63504</v>
      </c>
      <c r="N33" s="78">
        <f t="shared" si="9"/>
        <v>62856</v>
      </c>
      <c r="O33" s="78">
        <f t="shared" si="9"/>
        <v>62208</v>
      </c>
      <c r="P33" s="78">
        <f t="shared" si="9"/>
        <v>61560</v>
      </c>
      <c r="Q33" s="78">
        <f t="shared" si="9"/>
        <v>60912</v>
      </c>
    </row>
    <row r="34" spans="1:17" ht="14.5" customHeight="1" x14ac:dyDescent="0.35">
      <c r="A34" s="14"/>
      <c r="B34" t="s">
        <v>16</v>
      </c>
      <c r="I34" s="78"/>
      <c r="J34" s="100">
        <v>5.5E-2</v>
      </c>
      <c r="K34" s="100">
        <v>5.5E-2</v>
      </c>
      <c r="L34" s="100">
        <v>5.5E-2</v>
      </c>
      <c r="M34" s="100">
        <v>5.5E-2</v>
      </c>
      <c r="N34" s="100">
        <v>5.5E-2</v>
      </c>
      <c r="O34" s="100">
        <v>5.5E-2</v>
      </c>
      <c r="P34" s="100">
        <v>5.5E-2</v>
      </c>
      <c r="Q34" s="100">
        <v>5.5E-2</v>
      </c>
    </row>
    <row r="35" spans="1:17" ht="14.5" customHeight="1" x14ac:dyDescent="0.35">
      <c r="A35" s="14"/>
      <c r="B35" t="s">
        <v>17</v>
      </c>
      <c r="G35" s="195"/>
      <c r="J35" s="190">
        <f>+J34+J9</f>
        <v>6.6000000000000003E-2</v>
      </c>
      <c r="K35" s="190">
        <f t="shared" ref="K35:Q35" si="10">+K34+K9</f>
        <v>7.1000000000000008E-2</v>
      </c>
      <c r="L35" s="190">
        <f t="shared" si="10"/>
        <v>8.1000000000000003E-2</v>
      </c>
      <c r="M35" s="190">
        <f t="shared" si="10"/>
        <v>8.1000000000000003E-2</v>
      </c>
      <c r="N35" s="190">
        <f t="shared" si="10"/>
        <v>8.1000000000000003E-2</v>
      </c>
      <c r="O35" s="190">
        <f t="shared" si="10"/>
        <v>8.1000000000000003E-2</v>
      </c>
      <c r="P35" s="190">
        <f t="shared" si="10"/>
        <v>8.1000000000000003E-2</v>
      </c>
      <c r="Q35" s="190">
        <f t="shared" si="10"/>
        <v>8.1000000000000003E-2</v>
      </c>
    </row>
    <row r="36" spans="1:17" ht="14.5" customHeight="1" x14ac:dyDescent="0.35">
      <c r="A36" s="14"/>
    </row>
    <row r="37" spans="1:17" ht="14.5" customHeight="1" x14ac:dyDescent="0.35">
      <c r="A37" s="14"/>
      <c r="I37" t="s">
        <v>129</v>
      </c>
      <c r="J37" s="190"/>
      <c r="K37" s="100">
        <v>0.01</v>
      </c>
      <c r="L37" s="100">
        <v>0.01</v>
      </c>
      <c r="M37" s="100">
        <v>0.01</v>
      </c>
      <c r="N37" s="100">
        <v>0.01</v>
      </c>
      <c r="O37" s="100">
        <v>0.01</v>
      </c>
      <c r="P37" s="100">
        <v>0.01</v>
      </c>
      <c r="Q37" s="100">
        <v>0.94</v>
      </c>
    </row>
    <row r="38" spans="1:17" ht="14.5" customHeight="1" x14ac:dyDescent="0.35">
      <c r="A38" s="14"/>
      <c r="J38" s="190"/>
      <c r="K38" s="190"/>
      <c r="L38" s="190"/>
      <c r="M38" s="190"/>
      <c r="N38" s="190"/>
      <c r="O38" s="190"/>
      <c r="P38" s="190"/>
      <c r="Q38" s="190"/>
    </row>
    <row r="39" spans="1:17" ht="14.5" customHeight="1" x14ac:dyDescent="0.35">
      <c r="A39" s="14"/>
      <c r="B39" s="41" t="s">
        <v>130</v>
      </c>
      <c r="I39" s="78"/>
      <c r="J39" s="78"/>
      <c r="K39" s="78"/>
      <c r="L39" s="78"/>
      <c r="M39" s="78"/>
      <c r="N39" s="78"/>
      <c r="O39" s="78"/>
      <c r="P39" s="78"/>
      <c r="Q39" s="78"/>
    </row>
    <row r="40" spans="1:17" ht="14.5" customHeight="1" x14ac:dyDescent="0.35">
      <c r="A40" s="14"/>
      <c r="B40" t="s">
        <v>13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</row>
    <row r="41" spans="1:17" ht="14.5" customHeight="1" x14ac:dyDescent="0.35">
      <c r="A41" s="14"/>
      <c r="B41" t="s">
        <v>14</v>
      </c>
      <c r="I41" s="78"/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</row>
    <row r="42" spans="1:17" ht="14.5" customHeight="1" x14ac:dyDescent="0.35">
      <c r="A42" s="14"/>
      <c r="B42" t="s">
        <v>15</v>
      </c>
      <c r="I42" s="78"/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</row>
    <row r="43" spans="1:17" ht="14.5" customHeight="1" x14ac:dyDescent="0.35">
      <c r="A43" s="14"/>
      <c r="B43" t="s">
        <v>16</v>
      </c>
      <c r="I43" s="78"/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0">
        <v>0</v>
      </c>
    </row>
    <row r="44" spans="1:17" ht="14.5" customHeight="1" x14ac:dyDescent="0.35">
      <c r="A44" s="14"/>
      <c r="B44" t="s">
        <v>17</v>
      </c>
      <c r="G44" s="195"/>
      <c r="J44" s="190">
        <v>0</v>
      </c>
      <c r="K44" s="190">
        <v>0</v>
      </c>
      <c r="L44" s="190">
        <v>0</v>
      </c>
      <c r="M44" s="190">
        <v>0</v>
      </c>
      <c r="N44" s="190">
        <v>0</v>
      </c>
      <c r="O44" s="190">
        <v>0</v>
      </c>
      <c r="P44" s="190">
        <v>0</v>
      </c>
      <c r="Q44" s="190">
        <v>0</v>
      </c>
    </row>
    <row r="45" spans="1:17" ht="14.5" customHeight="1" x14ac:dyDescent="0.35">
      <c r="A45" s="14"/>
    </row>
    <row r="46" spans="1:17" ht="14.5" customHeight="1" x14ac:dyDescent="0.35">
      <c r="A46" s="14"/>
      <c r="I46" t="s">
        <v>129</v>
      </c>
      <c r="J46" s="190">
        <v>0</v>
      </c>
      <c r="K46" s="190">
        <v>0</v>
      </c>
      <c r="L46" s="190">
        <v>0</v>
      </c>
      <c r="M46" s="190">
        <v>0</v>
      </c>
      <c r="N46" s="190">
        <v>0</v>
      </c>
      <c r="O46" s="190">
        <v>0</v>
      </c>
      <c r="P46" s="190">
        <v>0</v>
      </c>
      <c r="Q46" s="190">
        <v>0</v>
      </c>
    </row>
    <row r="47" spans="1:17" ht="14.5" customHeight="1" x14ac:dyDescent="0.35">
      <c r="A47" s="14"/>
      <c r="J47" s="190"/>
      <c r="K47" s="190"/>
      <c r="L47" s="190"/>
      <c r="M47" s="190"/>
      <c r="N47" s="190"/>
      <c r="O47" s="190"/>
      <c r="P47" s="190"/>
      <c r="Q47" s="190"/>
    </row>
    <row r="48" spans="1:17" ht="14.5" customHeight="1" x14ac:dyDescent="0.35">
      <c r="A48" s="14"/>
      <c r="B48" s="41" t="s">
        <v>31</v>
      </c>
      <c r="G48" s="28"/>
    </row>
    <row r="49" spans="1:17" ht="14.5" customHeight="1" x14ac:dyDescent="0.35">
      <c r="A49" s="14"/>
      <c r="B49" t="s">
        <v>13</v>
      </c>
      <c r="I49" s="78">
        <f>+'Fig. 6.1'!C12</f>
        <v>795000</v>
      </c>
      <c r="J49" s="78">
        <f>+I49+J50</f>
        <v>795000</v>
      </c>
      <c r="K49" s="78">
        <f t="shared" ref="K49:Q49" si="11">+J49+K50</f>
        <v>795000</v>
      </c>
      <c r="L49" s="78">
        <f t="shared" si="11"/>
        <v>795000</v>
      </c>
      <c r="M49" s="78">
        <f t="shared" si="11"/>
        <v>795000</v>
      </c>
      <c r="N49" s="78">
        <f t="shared" si="11"/>
        <v>795000</v>
      </c>
      <c r="O49" s="78">
        <f t="shared" si="11"/>
        <v>795000</v>
      </c>
      <c r="P49" s="78">
        <f t="shared" si="11"/>
        <v>795000</v>
      </c>
      <c r="Q49" s="78">
        <f t="shared" si="11"/>
        <v>795000</v>
      </c>
    </row>
    <row r="50" spans="1:17" ht="14.5" customHeight="1" x14ac:dyDescent="0.35">
      <c r="A50" s="14"/>
      <c r="B50" t="s">
        <v>14</v>
      </c>
      <c r="I50" s="78"/>
      <c r="J50" s="78">
        <v>0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</row>
    <row r="51" spans="1:17" ht="14.5" customHeight="1" x14ac:dyDescent="0.35">
      <c r="A51" s="14"/>
      <c r="B51" t="s">
        <v>15</v>
      </c>
      <c r="I51" s="102"/>
      <c r="J51" s="78">
        <f>+I49*J52/12</f>
        <v>5962.5</v>
      </c>
      <c r="K51" s="78">
        <f t="shared" ref="K51:Q51" si="12">+J49*K52</f>
        <v>71550</v>
      </c>
      <c r="L51" s="78">
        <f t="shared" si="12"/>
        <v>71550</v>
      </c>
      <c r="M51" s="78">
        <f t="shared" si="12"/>
        <v>71550</v>
      </c>
      <c r="N51" s="78">
        <f t="shared" si="12"/>
        <v>71550</v>
      </c>
      <c r="O51" s="78">
        <f t="shared" si="12"/>
        <v>71550</v>
      </c>
      <c r="P51" s="78">
        <f t="shared" si="12"/>
        <v>71550</v>
      </c>
      <c r="Q51" s="78">
        <f t="shared" si="12"/>
        <v>71550</v>
      </c>
    </row>
    <row r="52" spans="1:17" ht="14.5" customHeight="1" x14ac:dyDescent="0.35">
      <c r="A52" s="14"/>
      <c r="B52" t="s">
        <v>17</v>
      </c>
      <c r="J52" s="103">
        <v>0.09</v>
      </c>
      <c r="K52" s="103">
        <v>0.09</v>
      </c>
      <c r="L52" s="103">
        <v>0.09</v>
      </c>
      <c r="M52" s="103">
        <v>0.09</v>
      </c>
      <c r="N52" s="103">
        <v>0.09</v>
      </c>
      <c r="O52" s="103">
        <v>0.09</v>
      </c>
      <c r="P52" s="103">
        <v>0.09</v>
      </c>
      <c r="Q52" s="103">
        <v>0.09</v>
      </c>
    </row>
    <row r="53" spans="1:17" ht="14.5" customHeight="1" x14ac:dyDescent="0.35">
      <c r="A53" s="14"/>
      <c r="I53" s="78"/>
    </row>
    <row r="54" spans="1:17" ht="14.5" customHeight="1" x14ac:dyDescent="0.35">
      <c r="A54" s="14"/>
      <c r="B54" s="36" t="s">
        <v>131</v>
      </c>
      <c r="I54" s="78"/>
      <c r="J54" s="78">
        <f>+J51+J33+J24+J16</f>
        <v>13504.166666666666</v>
      </c>
      <c r="K54" s="78">
        <f t="shared" ref="K54:Q54" si="13">+K51+K33+K24+K16</f>
        <v>169550</v>
      </c>
      <c r="L54" s="78">
        <f t="shared" si="13"/>
        <v>181592</v>
      </c>
      <c r="M54" s="78">
        <f t="shared" si="13"/>
        <v>176324</v>
      </c>
      <c r="N54" s="78">
        <f t="shared" si="13"/>
        <v>171056</v>
      </c>
      <c r="O54" s="78">
        <f t="shared" si="13"/>
        <v>163478</v>
      </c>
      <c r="P54" s="78">
        <f t="shared" si="13"/>
        <v>135110</v>
      </c>
      <c r="Q54" s="78">
        <f t="shared" si="13"/>
        <v>134462</v>
      </c>
    </row>
    <row r="55" spans="1:17" ht="14.5" customHeight="1" x14ac:dyDescent="0.35">
      <c r="A55" s="14"/>
      <c r="B55" s="36" t="s">
        <v>132</v>
      </c>
      <c r="I55" s="78"/>
      <c r="J55" s="78">
        <f>+J50+J32+J15</f>
        <v>0</v>
      </c>
      <c r="K55" s="78">
        <f t="shared" ref="K55:Q55" si="14">+K50+K32+K15</f>
        <v>-8000</v>
      </c>
      <c r="L55" s="78">
        <f t="shared" si="14"/>
        <v>-8000</v>
      </c>
      <c r="M55" s="78">
        <f t="shared" si="14"/>
        <v>-8000</v>
      </c>
      <c r="N55" s="78">
        <f t="shared" si="14"/>
        <v>-8000</v>
      </c>
      <c r="O55" s="78">
        <f t="shared" si="14"/>
        <v>-8000</v>
      </c>
      <c r="P55" s="78">
        <f t="shared" si="14"/>
        <v>-8000</v>
      </c>
      <c r="Q55" s="78">
        <f t="shared" si="14"/>
        <v>-752000</v>
      </c>
    </row>
    <row r="56" spans="1:17" ht="14.5" customHeight="1" x14ac:dyDescent="0.35">
      <c r="A56" s="14"/>
      <c r="B56" s="36" t="s">
        <v>133</v>
      </c>
      <c r="I56" s="78"/>
      <c r="J56" s="78">
        <f>+J54-J55</f>
        <v>13504.166666666666</v>
      </c>
      <c r="K56" s="78">
        <f t="shared" ref="K56:Q56" si="15">+K54-K55</f>
        <v>177550</v>
      </c>
      <c r="L56" s="78">
        <f t="shared" si="15"/>
        <v>189592</v>
      </c>
      <c r="M56" s="78">
        <f t="shared" si="15"/>
        <v>184324</v>
      </c>
      <c r="N56" s="78">
        <f t="shared" si="15"/>
        <v>179056</v>
      </c>
      <c r="O56" s="78">
        <f t="shared" si="15"/>
        <v>171478</v>
      </c>
      <c r="P56" s="78">
        <f t="shared" si="15"/>
        <v>143110</v>
      </c>
      <c r="Q56" s="78">
        <f t="shared" si="15"/>
        <v>886462</v>
      </c>
    </row>
    <row r="57" spans="1:17" ht="14.5" customHeight="1" x14ac:dyDescent="0.35">
      <c r="A57" s="14"/>
      <c r="B57" s="36" t="s">
        <v>134</v>
      </c>
      <c r="I57" s="78"/>
      <c r="J57" s="5">
        <f>+J22+J31</f>
        <v>1500000</v>
      </c>
      <c r="K57" s="5">
        <f t="shared" ref="K57:Q57" si="16">+K22+K31</f>
        <v>1457000</v>
      </c>
      <c r="L57" s="5">
        <f t="shared" si="16"/>
        <v>1379000</v>
      </c>
      <c r="M57" s="5">
        <f t="shared" si="16"/>
        <v>1301000</v>
      </c>
      <c r="N57" s="5">
        <f t="shared" si="16"/>
        <v>1188000</v>
      </c>
      <c r="O57" s="5">
        <f t="shared" si="16"/>
        <v>760000</v>
      </c>
      <c r="P57" s="5">
        <f t="shared" si="16"/>
        <v>752000</v>
      </c>
      <c r="Q57" s="5">
        <f t="shared" si="16"/>
        <v>0</v>
      </c>
    </row>
    <row r="58" spans="1:17" ht="14.5" customHeight="1" x14ac:dyDescent="0.35">
      <c r="A58" s="14"/>
      <c r="B58" s="36" t="s">
        <v>135</v>
      </c>
      <c r="I58" s="78"/>
      <c r="J58" s="5">
        <f>+J57+J49</f>
        <v>2295000</v>
      </c>
      <c r="K58" s="5">
        <f t="shared" ref="K58:Q58" si="17">+K57+K49</f>
        <v>2252000</v>
      </c>
      <c r="L58" s="5">
        <f t="shared" si="17"/>
        <v>2174000</v>
      </c>
      <c r="M58" s="5">
        <f t="shared" si="17"/>
        <v>2096000</v>
      </c>
      <c r="N58" s="5">
        <f t="shared" si="17"/>
        <v>1983000</v>
      </c>
      <c r="O58" s="5">
        <f t="shared" si="17"/>
        <v>1555000</v>
      </c>
      <c r="P58" s="5">
        <f t="shared" si="17"/>
        <v>1547000</v>
      </c>
      <c r="Q58" s="5">
        <f t="shared" si="17"/>
        <v>795000</v>
      </c>
    </row>
    <row r="59" spans="1:17" ht="14.5" customHeight="1" x14ac:dyDescent="0.35">
      <c r="A59" s="14"/>
      <c r="B59" s="36"/>
      <c r="I59" s="78"/>
      <c r="J59" s="5"/>
      <c r="K59" s="5"/>
      <c r="L59" s="5"/>
      <c r="M59" s="5"/>
      <c r="N59" s="5"/>
      <c r="O59" s="5"/>
      <c r="P59" s="5"/>
      <c r="Q59" s="5"/>
    </row>
    <row r="60" spans="1:17" ht="14.5" customHeight="1" x14ac:dyDescent="0.35">
      <c r="A60" s="14"/>
      <c r="B60" s="36"/>
      <c r="I60" s="78"/>
      <c r="J60" s="5"/>
      <c r="K60" s="5"/>
      <c r="L60" s="5"/>
      <c r="M60" s="5"/>
      <c r="N60" s="5"/>
      <c r="O60" s="5"/>
      <c r="P60" s="5"/>
      <c r="Q60" s="104" t="s">
        <v>137</v>
      </c>
    </row>
    <row r="61" spans="1:17" ht="14.5" customHeight="1" x14ac:dyDescent="0.35">
      <c r="A61" s="14"/>
      <c r="B61" s="36"/>
      <c r="I61" s="78"/>
      <c r="J61" s="5"/>
      <c r="K61" s="5"/>
      <c r="L61" s="5"/>
      <c r="M61" s="5"/>
      <c r="N61" s="5"/>
      <c r="O61" s="5"/>
      <c r="P61" s="5"/>
      <c r="Q61" s="5"/>
    </row>
    <row r="62" spans="1:17" ht="14.5" customHeight="1" x14ac:dyDescent="0.35">
      <c r="A62" s="14"/>
      <c r="B62" s="36"/>
      <c r="I62" s="78"/>
      <c r="J62" s="5"/>
      <c r="K62" s="5"/>
      <c r="L62" s="5"/>
      <c r="M62" s="5"/>
      <c r="N62" s="5"/>
      <c r="O62" s="5"/>
      <c r="P62" s="5"/>
      <c r="Q62" s="5"/>
    </row>
    <row r="63" spans="1:17" ht="14.5" customHeight="1" x14ac:dyDescent="0.35">
      <c r="B63" s="36"/>
      <c r="I63" s="78"/>
      <c r="J63" s="5"/>
      <c r="K63" s="5"/>
      <c r="L63" s="5"/>
      <c r="M63" s="5"/>
      <c r="N63" s="5"/>
      <c r="O63" s="5"/>
      <c r="P63" s="5"/>
      <c r="Q63" s="5"/>
    </row>
    <row r="64" spans="1:17" ht="14.5" customHeight="1" x14ac:dyDescent="0.35">
      <c r="B64" s="36"/>
      <c r="I64" s="78"/>
      <c r="J64" s="5"/>
      <c r="K64" s="5"/>
      <c r="L64" s="5"/>
      <c r="M64" s="5"/>
      <c r="N64" s="5"/>
      <c r="O64" s="5"/>
      <c r="P64" s="5"/>
      <c r="Q64" s="5"/>
    </row>
    <row r="65" spans="1:17" ht="14.5" customHeight="1" x14ac:dyDescent="0.35">
      <c r="B65" s="36"/>
      <c r="I65" s="78"/>
      <c r="J65" s="5"/>
      <c r="K65" s="5"/>
      <c r="L65" s="5"/>
      <c r="M65" s="5"/>
      <c r="N65" s="5"/>
      <c r="O65" s="5"/>
      <c r="P65" s="5"/>
      <c r="Q65" s="5"/>
    </row>
    <row r="66" spans="1:17" ht="14.5" customHeight="1" x14ac:dyDescent="0.35">
      <c r="B66" s="36"/>
      <c r="I66" s="78"/>
      <c r="J66" s="5"/>
      <c r="K66" s="5"/>
      <c r="L66" s="5"/>
      <c r="M66" s="5"/>
      <c r="N66" s="5"/>
      <c r="O66" s="5"/>
      <c r="P66" s="5"/>
      <c r="Q66" s="5"/>
    </row>
    <row r="67" spans="1:17" ht="14.5" customHeight="1" x14ac:dyDescent="0.35">
      <c r="B67" s="36"/>
      <c r="I67" s="78"/>
      <c r="J67" s="5"/>
      <c r="K67" s="5"/>
      <c r="L67" s="5"/>
      <c r="M67" s="5"/>
      <c r="N67" s="5"/>
      <c r="O67" s="5"/>
      <c r="P67" s="5"/>
      <c r="Q67" s="5"/>
    </row>
    <row r="68" spans="1:17" ht="21.75" customHeight="1" x14ac:dyDescent="0.35">
      <c r="A68"/>
    </row>
    <row r="69" spans="1:17" ht="21.75" customHeight="1" x14ac:dyDescent="0.35">
      <c r="A69"/>
    </row>
    <row r="70" spans="1:17" ht="21.75" customHeight="1" x14ac:dyDescent="0.35">
      <c r="A70"/>
    </row>
    <row r="71" spans="1:17" ht="21.75" customHeight="1" x14ac:dyDescent="0.35">
      <c r="A71"/>
    </row>
    <row r="72" spans="1:17" ht="21.75" customHeight="1" x14ac:dyDescent="0.35">
      <c r="A72"/>
    </row>
    <row r="73" spans="1:17" ht="21.75" customHeight="1" x14ac:dyDescent="0.35">
      <c r="A73"/>
    </row>
    <row r="74" spans="1:17" ht="21.75" customHeight="1" x14ac:dyDescent="0.35">
      <c r="A74"/>
    </row>
    <row r="75" spans="1:17" ht="21.75" customHeight="1" x14ac:dyDescent="0.35">
      <c r="A75"/>
    </row>
    <row r="76" spans="1:17" ht="21.75" customHeight="1" x14ac:dyDescent="0.35">
      <c r="A76"/>
    </row>
    <row r="77" spans="1:17" ht="21.75" customHeight="1" x14ac:dyDescent="0.35">
      <c r="A77"/>
    </row>
    <row r="78" spans="1:17" ht="21.75" customHeight="1" x14ac:dyDescent="0.35">
      <c r="A78"/>
    </row>
    <row r="79" spans="1:17" ht="21.75" customHeight="1" x14ac:dyDescent="0.35">
      <c r="A79"/>
    </row>
    <row r="80" spans="1:17" ht="21.75" customHeight="1" x14ac:dyDescent="0.35">
      <c r="A80"/>
    </row>
    <row r="81" spans="1:1" ht="21.75" customHeight="1" x14ac:dyDescent="0.35">
      <c r="A81"/>
    </row>
    <row r="82" spans="1:1" ht="21.75" customHeight="1" x14ac:dyDescent="0.35">
      <c r="A82"/>
    </row>
    <row r="83" spans="1:1" ht="21.75" customHeight="1" x14ac:dyDescent="0.35">
      <c r="A83"/>
    </row>
    <row r="84" spans="1:1" ht="21.75" customHeight="1" x14ac:dyDescent="0.35">
      <c r="A84"/>
    </row>
    <row r="85" spans="1:1" ht="21.75" customHeight="1" x14ac:dyDescent="0.35">
      <c r="A85"/>
    </row>
    <row r="86" spans="1:1" ht="21.75" customHeight="1" x14ac:dyDescent="0.35">
      <c r="A86"/>
    </row>
    <row r="87" spans="1:1" ht="21.75" customHeight="1" x14ac:dyDescent="0.35">
      <c r="A87"/>
    </row>
    <row r="88" spans="1:1" ht="21.75" customHeight="1" x14ac:dyDescent="0.35">
      <c r="A88"/>
    </row>
    <row r="89" spans="1:1" ht="21.75" customHeight="1" x14ac:dyDescent="0.35">
      <c r="A89"/>
    </row>
    <row r="90" spans="1:1" ht="21.75" customHeight="1" x14ac:dyDescent="0.35">
      <c r="A90"/>
    </row>
    <row r="91" spans="1:1" ht="21.75" customHeight="1" x14ac:dyDescent="0.35">
      <c r="A91"/>
    </row>
    <row r="92" spans="1:1" ht="21.75" customHeight="1" x14ac:dyDescent="0.35">
      <c r="A92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spans="1:1" ht="21.75" customHeight="1" x14ac:dyDescent="0.35">
      <c r="A97"/>
    </row>
    <row r="98" spans="1:1" ht="21.75" customHeight="1" x14ac:dyDescent="0.35">
      <c r="A98"/>
    </row>
    <row r="99" spans="1:1" ht="21.75" customHeight="1" x14ac:dyDescent="0.35">
      <c r="A99"/>
    </row>
    <row r="100" spans="1:1" ht="21.75" customHeight="1" x14ac:dyDescent="0.35">
      <c r="A100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</sheetData>
  <mergeCells count="1">
    <mergeCell ref="J6:Q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3A9BC-8905-419B-AFDD-F63B5D371270}">
  <sheetPr>
    <tabColor theme="9" tint="-0.249977111117893"/>
  </sheetPr>
  <dimension ref="A1:AA261"/>
  <sheetViews>
    <sheetView showGridLines="0" topLeftCell="A13" workbookViewId="0">
      <selection activeCell="I17" sqref="I17"/>
    </sheetView>
  </sheetViews>
  <sheetFormatPr defaultRowHeight="14.5" x14ac:dyDescent="0.35"/>
  <cols>
    <col min="1" max="1" width="5.90625" style="7" customWidth="1"/>
    <col min="2" max="2" width="22.453125" customWidth="1"/>
    <col min="3" max="6" width="3.90625" customWidth="1"/>
    <col min="7" max="7" width="5.90625" customWidth="1"/>
    <col min="8" max="16" width="10.6328125" bestFit="1" customWidth="1"/>
    <col min="17" max="20" width="15" customWidth="1"/>
    <col min="259" max="259" width="5.08984375" customWidth="1"/>
    <col min="260" max="260" width="41.7265625" customWidth="1"/>
    <col min="261" max="261" width="14.7265625" customWidth="1"/>
    <col min="262" max="262" width="14.90625" customWidth="1"/>
    <col min="263" max="264" width="11.7265625" customWidth="1"/>
    <col min="265" max="265" width="11.90625" bestFit="1" customWidth="1"/>
    <col min="267" max="267" width="10.26953125" bestFit="1" customWidth="1"/>
    <col min="268" max="268" width="11.26953125" customWidth="1"/>
    <col min="269" max="269" width="5" customWidth="1"/>
    <col min="270" max="275" width="15" customWidth="1"/>
    <col min="515" max="515" width="5.08984375" customWidth="1"/>
    <col min="516" max="516" width="41.7265625" customWidth="1"/>
    <col min="517" max="517" width="14.7265625" customWidth="1"/>
    <col min="518" max="518" width="14.90625" customWidth="1"/>
    <col min="519" max="520" width="11.7265625" customWidth="1"/>
    <col min="521" max="521" width="11.90625" bestFit="1" customWidth="1"/>
    <col min="523" max="523" width="10.26953125" bestFit="1" customWidth="1"/>
    <col min="524" max="524" width="11.26953125" customWidth="1"/>
    <col min="525" max="525" width="5" customWidth="1"/>
    <col min="526" max="531" width="15" customWidth="1"/>
    <col min="771" max="771" width="5.08984375" customWidth="1"/>
    <col min="772" max="772" width="41.7265625" customWidth="1"/>
    <col min="773" max="773" width="14.7265625" customWidth="1"/>
    <col min="774" max="774" width="14.90625" customWidth="1"/>
    <col min="775" max="776" width="11.7265625" customWidth="1"/>
    <col min="777" max="777" width="11.90625" bestFit="1" customWidth="1"/>
    <col min="779" max="779" width="10.26953125" bestFit="1" customWidth="1"/>
    <col min="780" max="780" width="11.26953125" customWidth="1"/>
    <col min="781" max="781" width="5" customWidth="1"/>
    <col min="782" max="787" width="15" customWidth="1"/>
    <col min="1027" max="1027" width="5.08984375" customWidth="1"/>
    <col min="1028" max="1028" width="41.7265625" customWidth="1"/>
    <col min="1029" max="1029" width="14.7265625" customWidth="1"/>
    <col min="1030" max="1030" width="14.90625" customWidth="1"/>
    <col min="1031" max="1032" width="11.7265625" customWidth="1"/>
    <col min="1033" max="1033" width="11.90625" bestFit="1" customWidth="1"/>
    <col min="1035" max="1035" width="10.26953125" bestFit="1" customWidth="1"/>
    <col min="1036" max="1036" width="11.26953125" customWidth="1"/>
    <col min="1037" max="1037" width="5" customWidth="1"/>
    <col min="1038" max="1043" width="15" customWidth="1"/>
    <col min="1283" max="1283" width="5.08984375" customWidth="1"/>
    <col min="1284" max="1284" width="41.7265625" customWidth="1"/>
    <col min="1285" max="1285" width="14.7265625" customWidth="1"/>
    <col min="1286" max="1286" width="14.90625" customWidth="1"/>
    <col min="1287" max="1288" width="11.7265625" customWidth="1"/>
    <col min="1289" max="1289" width="11.90625" bestFit="1" customWidth="1"/>
    <col min="1291" max="1291" width="10.26953125" bestFit="1" customWidth="1"/>
    <col min="1292" max="1292" width="11.26953125" customWidth="1"/>
    <col min="1293" max="1293" width="5" customWidth="1"/>
    <col min="1294" max="1299" width="15" customWidth="1"/>
    <col min="1539" max="1539" width="5.08984375" customWidth="1"/>
    <col min="1540" max="1540" width="41.7265625" customWidth="1"/>
    <col min="1541" max="1541" width="14.7265625" customWidth="1"/>
    <col min="1542" max="1542" width="14.90625" customWidth="1"/>
    <col min="1543" max="1544" width="11.7265625" customWidth="1"/>
    <col min="1545" max="1545" width="11.90625" bestFit="1" customWidth="1"/>
    <col min="1547" max="1547" width="10.26953125" bestFit="1" customWidth="1"/>
    <col min="1548" max="1548" width="11.26953125" customWidth="1"/>
    <col min="1549" max="1549" width="5" customWidth="1"/>
    <col min="1550" max="1555" width="15" customWidth="1"/>
    <col min="1795" max="1795" width="5.08984375" customWidth="1"/>
    <col min="1796" max="1796" width="41.7265625" customWidth="1"/>
    <col min="1797" max="1797" width="14.7265625" customWidth="1"/>
    <col min="1798" max="1798" width="14.90625" customWidth="1"/>
    <col min="1799" max="1800" width="11.7265625" customWidth="1"/>
    <col min="1801" max="1801" width="11.90625" bestFit="1" customWidth="1"/>
    <col min="1803" max="1803" width="10.26953125" bestFit="1" customWidth="1"/>
    <col min="1804" max="1804" width="11.26953125" customWidth="1"/>
    <col min="1805" max="1805" width="5" customWidth="1"/>
    <col min="1806" max="1811" width="15" customWidth="1"/>
    <col min="2051" max="2051" width="5.08984375" customWidth="1"/>
    <col min="2052" max="2052" width="41.7265625" customWidth="1"/>
    <col min="2053" max="2053" width="14.7265625" customWidth="1"/>
    <col min="2054" max="2054" width="14.90625" customWidth="1"/>
    <col min="2055" max="2056" width="11.7265625" customWidth="1"/>
    <col min="2057" max="2057" width="11.90625" bestFit="1" customWidth="1"/>
    <col min="2059" max="2059" width="10.26953125" bestFit="1" customWidth="1"/>
    <col min="2060" max="2060" width="11.26953125" customWidth="1"/>
    <col min="2061" max="2061" width="5" customWidth="1"/>
    <col min="2062" max="2067" width="15" customWidth="1"/>
    <col min="2307" max="2307" width="5.08984375" customWidth="1"/>
    <col min="2308" max="2308" width="41.7265625" customWidth="1"/>
    <col min="2309" max="2309" width="14.7265625" customWidth="1"/>
    <col min="2310" max="2310" width="14.90625" customWidth="1"/>
    <col min="2311" max="2312" width="11.7265625" customWidth="1"/>
    <col min="2313" max="2313" width="11.90625" bestFit="1" customWidth="1"/>
    <col min="2315" max="2315" width="10.26953125" bestFit="1" customWidth="1"/>
    <col min="2316" max="2316" width="11.26953125" customWidth="1"/>
    <col min="2317" max="2317" width="5" customWidth="1"/>
    <col min="2318" max="2323" width="15" customWidth="1"/>
    <col min="2563" max="2563" width="5.08984375" customWidth="1"/>
    <col min="2564" max="2564" width="41.7265625" customWidth="1"/>
    <col min="2565" max="2565" width="14.7265625" customWidth="1"/>
    <col min="2566" max="2566" width="14.90625" customWidth="1"/>
    <col min="2567" max="2568" width="11.7265625" customWidth="1"/>
    <col min="2569" max="2569" width="11.90625" bestFit="1" customWidth="1"/>
    <col min="2571" max="2571" width="10.26953125" bestFit="1" customWidth="1"/>
    <col min="2572" max="2572" width="11.26953125" customWidth="1"/>
    <col min="2573" max="2573" width="5" customWidth="1"/>
    <col min="2574" max="2579" width="15" customWidth="1"/>
    <col min="2819" max="2819" width="5.08984375" customWidth="1"/>
    <col min="2820" max="2820" width="41.7265625" customWidth="1"/>
    <col min="2821" max="2821" width="14.7265625" customWidth="1"/>
    <col min="2822" max="2822" width="14.90625" customWidth="1"/>
    <col min="2823" max="2824" width="11.7265625" customWidth="1"/>
    <col min="2825" max="2825" width="11.90625" bestFit="1" customWidth="1"/>
    <col min="2827" max="2827" width="10.26953125" bestFit="1" customWidth="1"/>
    <col min="2828" max="2828" width="11.26953125" customWidth="1"/>
    <col min="2829" max="2829" width="5" customWidth="1"/>
    <col min="2830" max="2835" width="15" customWidth="1"/>
    <col min="3075" max="3075" width="5.08984375" customWidth="1"/>
    <col min="3076" max="3076" width="41.7265625" customWidth="1"/>
    <col min="3077" max="3077" width="14.7265625" customWidth="1"/>
    <col min="3078" max="3078" width="14.90625" customWidth="1"/>
    <col min="3079" max="3080" width="11.7265625" customWidth="1"/>
    <col min="3081" max="3081" width="11.90625" bestFit="1" customWidth="1"/>
    <col min="3083" max="3083" width="10.26953125" bestFit="1" customWidth="1"/>
    <col min="3084" max="3084" width="11.26953125" customWidth="1"/>
    <col min="3085" max="3085" width="5" customWidth="1"/>
    <col min="3086" max="3091" width="15" customWidth="1"/>
    <col min="3331" max="3331" width="5.08984375" customWidth="1"/>
    <col min="3332" max="3332" width="41.7265625" customWidth="1"/>
    <col min="3333" max="3333" width="14.7265625" customWidth="1"/>
    <col min="3334" max="3334" width="14.90625" customWidth="1"/>
    <col min="3335" max="3336" width="11.7265625" customWidth="1"/>
    <col min="3337" max="3337" width="11.90625" bestFit="1" customWidth="1"/>
    <col min="3339" max="3339" width="10.26953125" bestFit="1" customWidth="1"/>
    <col min="3340" max="3340" width="11.26953125" customWidth="1"/>
    <col min="3341" max="3341" width="5" customWidth="1"/>
    <col min="3342" max="3347" width="15" customWidth="1"/>
    <col min="3587" max="3587" width="5.08984375" customWidth="1"/>
    <col min="3588" max="3588" width="41.7265625" customWidth="1"/>
    <col min="3589" max="3589" width="14.7265625" customWidth="1"/>
    <col min="3590" max="3590" width="14.90625" customWidth="1"/>
    <col min="3591" max="3592" width="11.7265625" customWidth="1"/>
    <col min="3593" max="3593" width="11.90625" bestFit="1" customWidth="1"/>
    <col min="3595" max="3595" width="10.26953125" bestFit="1" customWidth="1"/>
    <col min="3596" max="3596" width="11.26953125" customWidth="1"/>
    <col min="3597" max="3597" width="5" customWidth="1"/>
    <col min="3598" max="3603" width="15" customWidth="1"/>
    <col min="3843" max="3843" width="5.08984375" customWidth="1"/>
    <col min="3844" max="3844" width="41.7265625" customWidth="1"/>
    <col min="3845" max="3845" width="14.7265625" customWidth="1"/>
    <col min="3846" max="3846" width="14.90625" customWidth="1"/>
    <col min="3847" max="3848" width="11.7265625" customWidth="1"/>
    <col min="3849" max="3849" width="11.90625" bestFit="1" customWidth="1"/>
    <col min="3851" max="3851" width="10.26953125" bestFit="1" customWidth="1"/>
    <col min="3852" max="3852" width="11.26953125" customWidth="1"/>
    <col min="3853" max="3853" width="5" customWidth="1"/>
    <col min="3854" max="3859" width="15" customWidth="1"/>
    <col min="4099" max="4099" width="5.08984375" customWidth="1"/>
    <col min="4100" max="4100" width="41.7265625" customWidth="1"/>
    <col min="4101" max="4101" width="14.7265625" customWidth="1"/>
    <col min="4102" max="4102" width="14.90625" customWidth="1"/>
    <col min="4103" max="4104" width="11.7265625" customWidth="1"/>
    <col min="4105" max="4105" width="11.90625" bestFit="1" customWidth="1"/>
    <col min="4107" max="4107" width="10.26953125" bestFit="1" customWidth="1"/>
    <col min="4108" max="4108" width="11.26953125" customWidth="1"/>
    <col min="4109" max="4109" width="5" customWidth="1"/>
    <col min="4110" max="4115" width="15" customWidth="1"/>
    <col min="4355" max="4355" width="5.08984375" customWidth="1"/>
    <col min="4356" max="4356" width="41.7265625" customWidth="1"/>
    <col min="4357" max="4357" width="14.7265625" customWidth="1"/>
    <col min="4358" max="4358" width="14.90625" customWidth="1"/>
    <col min="4359" max="4360" width="11.7265625" customWidth="1"/>
    <col min="4361" max="4361" width="11.90625" bestFit="1" customWidth="1"/>
    <col min="4363" max="4363" width="10.26953125" bestFit="1" customWidth="1"/>
    <col min="4364" max="4364" width="11.26953125" customWidth="1"/>
    <col min="4365" max="4365" width="5" customWidth="1"/>
    <col min="4366" max="4371" width="15" customWidth="1"/>
    <col min="4611" max="4611" width="5.08984375" customWidth="1"/>
    <col min="4612" max="4612" width="41.7265625" customWidth="1"/>
    <col min="4613" max="4613" width="14.7265625" customWidth="1"/>
    <col min="4614" max="4614" width="14.90625" customWidth="1"/>
    <col min="4615" max="4616" width="11.7265625" customWidth="1"/>
    <col min="4617" max="4617" width="11.90625" bestFit="1" customWidth="1"/>
    <col min="4619" max="4619" width="10.26953125" bestFit="1" customWidth="1"/>
    <col min="4620" max="4620" width="11.26953125" customWidth="1"/>
    <col min="4621" max="4621" width="5" customWidth="1"/>
    <col min="4622" max="4627" width="15" customWidth="1"/>
    <col min="4867" max="4867" width="5.08984375" customWidth="1"/>
    <col min="4868" max="4868" width="41.7265625" customWidth="1"/>
    <col min="4869" max="4869" width="14.7265625" customWidth="1"/>
    <col min="4870" max="4870" width="14.90625" customWidth="1"/>
    <col min="4871" max="4872" width="11.7265625" customWidth="1"/>
    <col min="4873" max="4873" width="11.90625" bestFit="1" customWidth="1"/>
    <col min="4875" max="4875" width="10.26953125" bestFit="1" customWidth="1"/>
    <col min="4876" max="4876" width="11.26953125" customWidth="1"/>
    <col min="4877" max="4877" width="5" customWidth="1"/>
    <col min="4878" max="4883" width="15" customWidth="1"/>
    <col min="5123" max="5123" width="5.08984375" customWidth="1"/>
    <col min="5124" max="5124" width="41.7265625" customWidth="1"/>
    <col min="5125" max="5125" width="14.7265625" customWidth="1"/>
    <col min="5126" max="5126" width="14.90625" customWidth="1"/>
    <col min="5127" max="5128" width="11.7265625" customWidth="1"/>
    <col min="5129" max="5129" width="11.90625" bestFit="1" customWidth="1"/>
    <col min="5131" max="5131" width="10.26953125" bestFit="1" customWidth="1"/>
    <col min="5132" max="5132" width="11.26953125" customWidth="1"/>
    <col min="5133" max="5133" width="5" customWidth="1"/>
    <col min="5134" max="5139" width="15" customWidth="1"/>
    <col min="5379" max="5379" width="5.08984375" customWidth="1"/>
    <col min="5380" max="5380" width="41.7265625" customWidth="1"/>
    <col min="5381" max="5381" width="14.7265625" customWidth="1"/>
    <col min="5382" max="5382" width="14.90625" customWidth="1"/>
    <col min="5383" max="5384" width="11.7265625" customWidth="1"/>
    <col min="5385" max="5385" width="11.90625" bestFit="1" customWidth="1"/>
    <col min="5387" max="5387" width="10.26953125" bestFit="1" customWidth="1"/>
    <col min="5388" max="5388" width="11.26953125" customWidth="1"/>
    <col min="5389" max="5389" width="5" customWidth="1"/>
    <col min="5390" max="5395" width="15" customWidth="1"/>
    <col min="5635" max="5635" width="5.08984375" customWidth="1"/>
    <col min="5636" max="5636" width="41.7265625" customWidth="1"/>
    <col min="5637" max="5637" width="14.7265625" customWidth="1"/>
    <col min="5638" max="5638" width="14.90625" customWidth="1"/>
    <col min="5639" max="5640" width="11.7265625" customWidth="1"/>
    <col min="5641" max="5641" width="11.90625" bestFit="1" customWidth="1"/>
    <col min="5643" max="5643" width="10.26953125" bestFit="1" customWidth="1"/>
    <col min="5644" max="5644" width="11.26953125" customWidth="1"/>
    <col min="5645" max="5645" width="5" customWidth="1"/>
    <col min="5646" max="5651" width="15" customWidth="1"/>
    <col min="5891" max="5891" width="5.08984375" customWidth="1"/>
    <col min="5892" max="5892" width="41.7265625" customWidth="1"/>
    <col min="5893" max="5893" width="14.7265625" customWidth="1"/>
    <col min="5894" max="5894" width="14.90625" customWidth="1"/>
    <col min="5895" max="5896" width="11.7265625" customWidth="1"/>
    <col min="5897" max="5897" width="11.90625" bestFit="1" customWidth="1"/>
    <col min="5899" max="5899" width="10.26953125" bestFit="1" customWidth="1"/>
    <col min="5900" max="5900" width="11.26953125" customWidth="1"/>
    <col min="5901" max="5901" width="5" customWidth="1"/>
    <col min="5902" max="5907" width="15" customWidth="1"/>
    <col min="6147" max="6147" width="5.08984375" customWidth="1"/>
    <col min="6148" max="6148" width="41.7265625" customWidth="1"/>
    <col min="6149" max="6149" width="14.7265625" customWidth="1"/>
    <col min="6150" max="6150" width="14.90625" customWidth="1"/>
    <col min="6151" max="6152" width="11.7265625" customWidth="1"/>
    <col min="6153" max="6153" width="11.90625" bestFit="1" customWidth="1"/>
    <col min="6155" max="6155" width="10.26953125" bestFit="1" customWidth="1"/>
    <col min="6156" max="6156" width="11.26953125" customWidth="1"/>
    <col min="6157" max="6157" width="5" customWidth="1"/>
    <col min="6158" max="6163" width="15" customWidth="1"/>
    <col min="6403" max="6403" width="5.08984375" customWidth="1"/>
    <col min="6404" max="6404" width="41.7265625" customWidth="1"/>
    <col min="6405" max="6405" width="14.7265625" customWidth="1"/>
    <col min="6406" max="6406" width="14.90625" customWidth="1"/>
    <col min="6407" max="6408" width="11.7265625" customWidth="1"/>
    <col min="6409" max="6409" width="11.90625" bestFit="1" customWidth="1"/>
    <col min="6411" max="6411" width="10.26953125" bestFit="1" customWidth="1"/>
    <col min="6412" max="6412" width="11.26953125" customWidth="1"/>
    <col min="6413" max="6413" width="5" customWidth="1"/>
    <col min="6414" max="6419" width="15" customWidth="1"/>
    <col min="6659" max="6659" width="5.08984375" customWidth="1"/>
    <col min="6660" max="6660" width="41.7265625" customWidth="1"/>
    <col min="6661" max="6661" width="14.7265625" customWidth="1"/>
    <col min="6662" max="6662" width="14.90625" customWidth="1"/>
    <col min="6663" max="6664" width="11.7265625" customWidth="1"/>
    <col min="6665" max="6665" width="11.90625" bestFit="1" customWidth="1"/>
    <col min="6667" max="6667" width="10.26953125" bestFit="1" customWidth="1"/>
    <col min="6668" max="6668" width="11.26953125" customWidth="1"/>
    <col min="6669" max="6669" width="5" customWidth="1"/>
    <col min="6670" max="6675" width="15" customWidth="1"/>
    <col min="6915" max="6915" width="5.08984375" customWidth="1"/>
    <col min="6916" max="6916" width="41.7265625" customWidth="1"/>
    <col min="6917" max="6917" width="14.7265625" customWidth="1"/>
    <col min="6918" max="6918" width="14.90625" customWidth="1"/>
    <col min="6919" max="6920" width="11.7265625" customWidth="1"/>
    <col min="6921" max="6921" width="11.90625" bestFit="1" customWidth="1"/>
    <col min="6923" max="6923" width="10.26953125" bestFit="1" customWidth="1"/>
    <col min="6924" max="6924" width="11.26953125" customWidth="1"/>
    <col min="6925" max="6925" width="5" customWidth="1"/>
    <col min="6926" max="6931" width="15" customWidth="1"/>
    <col min="7171" max="7171" width="5.08984375" customWidth="1"/>
    <col min="7172" max="7172" width="41.7265625" customWidth="1"/>
    <col min="7173" max="7173" width="14.7265625" customWidth="1"/>
    <col min="7174" max="7174" width="14.90625" customWidth="1"/>
    <col min="7175" max="7176" width="11.7265625" customWidth="1"/>
    <col min="7177" max="7177" width="11.90625" bestFit="1" customWidth="1"/>
    <col min="7179" max="7179" width="10.26953125" bestFit="1" customWidth="1"/>
    <col min="7180" max="7180" width="11.26953125" customWidth="1"/>
    <col min="7181" max="7181" width="5" customWidth="1"/>
    <col min="7182" max="7187" width="15" customWidth="1"/>
    <col min="7427" max="7427" width="5.08984375" customWidth="1"/>
    <col min="7428" max="7428" width="41.7265625" customWidth="1"/>
    <col min="7429" max="7429" width="14.7265625" customWidth="1"/>
    <col min="7430" max="7430" width="14.90625" customWidth="1"/>
    <col min="7431" max="7432" width="11.7265625" customWidth="1"/>
    <col min="7433" max="7433" width="11.90625" bestFit="1" customWidth="1"/>
    <col min="7435" max="7435" width="10.26953125" bestFit="1" customWidth="1"/>
    <col min="7436" max="7436" width="11.26953125" customWidth="1"/>
    <col min="7437" max="7437" width="5" customWidth="1"/>
    <col min="7438" max="7443" width="15" customWidth="1"/>
    <col min="7683" max="7683" width="5.08984375" customWidth="1"/>
    <col min="7684" max="7684" width="41.7265625" customWidth="1"/>
    <col min="7685" max="7685" width="14.7265625" customWidth="1"/>
    <col min="7686" max="7686" width="14.90625" customWidth="1"/>
    <col min="7687" max="7688" width="11.7265625" customWidth="1"/>
    <col min="7689" max="7689" width="11.90625" bestFit="1" customWidth="1"/>
    <col min="7691" max="7691" width="10.26953125" bestFit="1" customWidth="1"/>
    <col min="7692" max="7692" width="11.26953125" customWidth="1"/>
    <col min="7693" max="7693" width="5" customWidth="1"/>
    <col min="7694" max="7699" width="15" customWidth="1"/>
    <col min="7939" max="7939" width="5.08984375" customWidth="1"/>
    <col min="7940" max="7940" width="41.7265625" customWidth="1"/>
    <col min="7941" max="7941" width="14.7265625" customWidth="1"/>
    <col min="7942" max="7942" width="14.90625" customWidth="1"/>
    <col min="7943" max="7944" width="11.7265625" customWidth="1"/>
    <col min="7945" max="7945" width="11.90625" bestFit="1" customWidth="1"/>
    <col min="7947" max="7947" width="10.26953125" bestFit="1" customWidth="1"/>
    <col min="7948" max="7948" width="11.26953125" customWidth="1"/>
    <col min="7949" max="7949" width="5" customWidth="1"/>
    <col min="7950" max="7955" width="15" customWidth="1"/>
    <col min="8195" max="8195" width="5.08984375" customWidth="1"/>
    <col min="8196" max="8196" width="41.7265625" customWidth="1"/>
    <col min="8197" max="8197" width="14.7265625" customWidth="1"/>
    <col min="8198" max="8198" width="14.90625" customWidth="1"/>
    <col min="8199" max="8200" width="11.7265625" customWidth="1"/>
    <col min="8201" max="8201" width="11.90625" bestFit="1" customWidth="1"/>
    <col min="8203" max="8203" width="10.26953125" bestFit="1" customWidth="1"/>
    <col min="8204" max="8204" width="11.26953125" customWidth="1"/>
    <col min="8205" max="8205" width="5" customWidth="1"/>
    <col min="8206" max="8211" width="15" customWidth="1"/>
    <col min="8451" max="8451" width="5.08984375" customWidth="1"/>
    <col min="8452" max="8452" width="41.7265625" customWidth="1"/>
    <col min="8453" max="8453" width="14.7265625" customWidth="1"/>
    <col min="8454" max="8454" width="14.90625" customWidth="1"/>
    <col min="8455" max="8456" width="11.7265625" customWidth="1"/>
    <col min="8457" max="8457" width="11.90625" bestFit="1" customWidth="1"/>
    <col min="8459" max="8459" width="10.26953125" bestFit="1" customWidth="1"/>
    <col min="8460" max="8460" width="11.26953125" customWidth="1"/>
    <col min="8461" max="8461" width="5" customWidth="1"/>
    <col min="8462" max="8467" width="15" customWidth="1"/>
    <col min="8707" max="8707" width="5.08984375" customWidth="1"/>
    <col min="8708" max="8708" width="41.7265625" customWidth="1"/>
    <col min="8709" max="8709" width="14.7265625" customWidth="1"/>
    <col min="8710" max="8710" width="14.90625" customWidth="1"/>
    <col min="8711" max="8712" width="11.7265625" customWidth="1"/>
    <col min="8713" max="8713" width="11.90625" bestFit="1" customWidth="1"/>
    <col min="8715" max="8715" width="10.26953125" bestFit="1" customWidth="1"/>
    <col min="8716" max="8716" width="11.26953125" customWidth="1"/>
    <col min="8717" max="8717" width="5" customWidth="1"/>
    <col min="8718" max="8723" width="15" customWidth="1"/>
    <col min="8963" max="8963" width="5.08984375" customWidth="1"/>
    <col min="8964" max="8964" width="41.7265625" customWidth="1"/>
    <col min="8965" max="8965" width="14.7265625" customWidth="1"/>
    <col min="8966" max="8966" width="14.90625" customWidth="1"/>
    <col min="8967" max="8968" width="11.7265625" customWidth="1"/>
    <col min="8969" max="8969" width="11.90625" bestFit="1" customWidth="1"/>
    <col min="8971" max="8971" width="10.26953125" bestFit="1" customWidth="1"/>
    <col min="8972" max="8972" width="11.26953125" customWidth="1"/>
    <col min="8973" max="8973" width="5" customWidth="1"/>
    <col min="8974" max="8979" width="15" customWidth="1"/>
    <col min="9219" max="9219" width="5.08984375" customWidth="1"/>
    <col min="9220" max="9220" width="41.7265625" customWidth="1"/>
    <col min="9221" max="9221" width="14.7265625" customWidth="1"/>
    <col min="9222" max="9222" width="14.90625" customWidth="1"/>
    <col min="9223" max="9224" width="11.7265625" customWidth="1"/>
    <col min="9225" max="9225" width="11.90625" bestFit="1" customWidth="1"/>
    <col min="9227" max="9227" width="10.26953125" bestFit="1" customWidth="1"/>
    <col min="9228" max="9228" width="11.26953125" customWidth="1"/>
    <col min="9229" max="9229" width="5" customWidth="1"/>
    <col min="9230" max="9235" width="15" customWidth="1"/>
    <col min="9475" max="9475" width="5.08984375" customWidth="1"/>
    <col min="9476" max="9476" width="41.7265625" customWidth="1"/>
    <col min="9477" max="9477" width="14.7265625" customWidth="1"/>
    <col min="9478" max="9478" width="14.90625" customWidth="1"/>
    <col min="9479" max="9480" width="11.7265625" customWidth="1"/>
    <col min="9481" max="9481" width="11.90625" bestFit="1" customWidth="1"/>
    <col min="9483" max="9483" width="10.26953125" bestFit="1" customWidth="1"/>
    <col min="9484" max="9484" width="11.26953125" customWidth="1"/>
    <col min="9485" max="9485" width="5" customWidth="1"/>
    <col min="9486" max="9491" width="15" customWidth="1"/>
    <col min="9731" max="9731" width="5.08984375" customWidth="1"/>
    <col min="9732" max="9732" width="41.7265625" customWidth="1"/>
    <col min="9733" max="9733" width="14.7265625" customWidth="1"/>
    <col min="9734" max="9734" width="14.90625" customWidth="1"/>
    <col min="9735" max="9736" width="11.7265625" customWidth="1"/>
    <col min="9737" max="9737" width="11.90625" bestFit="1" customWidth="1"/>
    <col min="9739" max="9739" width="10.26953125" bestFit="1" customWidth="1"/>
    <col min="9740" max="9740" width="11.26953125" customWidth="1"/>
    <col min="9741" max="9741" width="5" customWidth="1"/>
    <col min="9742" max="9747" width="15" customWidth="1"/>
    <col min="9987" max="9987" width="5.08984375" customWidth="1"/>
    <col min="9988" max="9988" width="41.7265625" customWidth="1"/>
    <col min="9989" max="9989" width="14.7265625" customWidth="1"/>
    <col min="9990" max="9990" width="14.90625" customWidth="1"/>
    <col min="9991" max="9992" width="11.7265625" customWidth="1"/>
    <col min="9993" max="9993" width="11.90625" bestFit="1" customWidth="1"/>
    <col min="9995" max="9995" width="10.26953125" bestFit="1" customWidth="1"/>
    <col min="9996" max="9996" width="11.26953125" customWidth="1"/>
    <col min="9997" max="9997" width="5" customWidth="1"/>
    <col min="9998" max="10003" width="15" customWidth="1"/>
    <col min="10243" max="10243" width="5.08984375" customWidth="1"/>
    <col min="10244" max="10244" width="41.7265625" customWidth="1"/>
    <col min="10245" max="10245" width="14.7265625" customWidth="1"/>
    <col min="10246" max="10246" width="14.90625" customWidth="1"/>
    <col min="10247" max="10248" width="11.7265625" customWidth="1"/>
    <col min="10249" max="10249" width="11.90625" bestFit="1" customWidth="1"/>
    <col min="10251" max="10251" width="10.26953125" bestFit="1" customWidth="1"/>
    <col min="10252" max="10252" width="11.26953125" customWidth="1"/>
    <col min="10253" max="10253" width="5" customWidth="1"/>
    <col min="10254" max="10259" width="15" customWidth="1"/>
    <col min="10499" max="10499" width="5.08984375" customWidth="1"/>
    <col min="10500" max="10500" width="41.7265625" customWidth="1"/>
    <col min="10501" max="10501" width="14.7265625" customWidth="1"/>
    <col min="10502" max="10502" width="14.90625" customWidth="1"/>
    <col min="10503" max="10504" width="11.7265625" customWidth="1"/>
    <col min="10505" max="10505" width="11.90625" bestFit="1" customWidth="1"/>
    <col min="10507" max="10507" width="10.26953125" bestFit="1" customWidth="1"/>
    <col min="10508" max="10508" width="11.26953125" customWidth="1"/>
    <col min="10509" max="10509" width="5" customWidth="1"/>
    <col min="10510" max="10515" width="15" customWidth="1"/>
    <col min="10755" max="10755" width="5.08984375" customWidth="1"/>
    <col min="10756" max="10756" width="41.7265625" customWidth="1"/>
    <col min="10757" max="10757" width="14.7265625" customWidth="1"/>
    <col min="10758" max="10758" width="14.90625" customWidth="1"/>
    <col min="10759" max="10760" width="11.7265625" customWidth="1"/>
    <col min="10761" max="10761" width="11.90625" bestFit="1" customWidth="1"/>
    <col min="10763" max="10763" width="10.26953125" bestFit="1" customWidth="1"/>
    <col min="10764" max="10764" width="11.26953125" customWidth="1"/>
    <col min="10765" max="10765" width="5" customWidth="1"/>
    <col min="10766" max="10771" width="15" customWidth="1"/>
    <col min="11011" max="11011" width="5.08984375" customWidth="1"/>
    <col min="11012" max="11012" width="41.7265625" customWidth="1"/>
    <col min="11013" max="11013" width="14.7265625" customWidth="1"/>
    <col min="11014" max="11014" width="14.90625" customWidth="1"/>
    <col min="11015" max="11016" width="11.7265625" customWidth="1"/>
    <col min="11017" max="11017" width="11.90625" bestFit="1" customWidth="1"/>
    <col min="11019" max="11019" width="10.26953125" bestFit="1" customWidth="1"/>
    <col min="11020" max="11020" width="11.26953125" customWidth="1"/>
    <col min="11021" max="11021" width="5" customWidth="1"/>
    <col min="11022" max="11027" width="15" customWidth="1"/>
    <col min="11267" max="11267" width="5.08984375" customWidth="1"/>
    <col min="11268" max="11268" width="41.7265625" customWidth="1"/>
    <col min="11269" max="11269" width="14.7265625" customWidth="1"/>
    <col min="11270" max="11270" width="14.90625" customWidth="1"/>
    <col min="11271" max="11272" width="11.7265625" customWidth="1"/>
    <col min="11273" max="11273" width="11.90625" bestFit="1" customWidth="1"/>
    <col min="11275" max="11275" width="10.26953125" bestFit="1" customWidth="1"/>
    <col min="11276" max="11276" width="11.26953125" customWidth="1"/>
    <col min="11277" max="11277" width="5" customWidth="1"/>
    <col min="11278" max="11283" width="15" customWidth="1"/>
    <col min="11523" max="11523" width="5.08984375" customWidth="1"/>
    <col min="11524" max="11524" width="41.7265625" customWidth="1"/>
    <col min="11525" max="11525" width="14.7265625" customWidth="1"/>
    <col min="11526" max="11526" width="14.90625" customWidth="1"/>
    <col min="11527" max="11528" width="11.7265625" customWidth="1"/>
    <col min="11529" max="11529" width="11.90625" bestFit="1" customWidth="1"/>
    <col min="11531" max="11531" width="10.26953125" bestFit="1" customWidth="1"/>
    <col min="11532" max="11532" width="11.26953125" customWidth="1"/>
    <col min="11533" max="11533" width="5" customWidth="1"/>
    <col min="11534" max="11539" width="15" customWidth="1"/>
    <col min="11779" max="11779" width="5.08984375" customWidth="1"/>
    <col min="11780" max="11780" width="41.7265625" customWidth="1"/>
    <col min="11781" max="11781" width="14.7265625" customWidth="1"/>
    <col min="11782" max="11782" width="14.90625" customWidth="1"/>
    <col min="11783" max="11784" width="11.7265625" customWidth="1"/>
    <col min="11785" max="11785" width="11.90625" bestFit="1" customWidth="1"/>
    <col min="11787" max="11787" width="10.26953125" bestFit="1" customWidth="1"/>
    <col min="11788" max="11788" width="11.26953125" customWidth="1"/>
    <col min="11789" max="11789" width="5" customWidth="1"/>
    <col min="11790" max="11795" width="15" customWidth="1"/>
    <col min="12035" max="12035" width="5.08984375" customWidth="1"/>
    <col min="12036" max="12036" width="41.7265625" customWidth="1"/>
    <col min="12037" max="12037" width="14.7265625" customWidth="1"/>
    <col min="12038" max="12038" width="14.90625" customWidth="1"/>
    <col min="12039" max="12040" width="11.7265625" customWidth="1"/>
    <col min="12041" max="12041" width="11.90625" bestFit="1" customWidth="1"/>
    <col min="12043" max="12043" width="10.26953125" bestFit="1" customWidth="1"/>
    <col min="12044" max="12044" width="11.26953125" customWidth="1"/>
    <col min="12045" max="12045" width="5" customWidth="1"/>
    <col min="12046" max="12051" width="15" customWidth="1"/>
    <col min="12291" max="12291" width="5.08984375" customWidth="1"/>
    <col min="12292" max="12292" width="41.7265625" customWidth="1"/>
    <col min="12293" max="12293" width="14.7265625" customWidth="1"/>
    <col min="12294" max="12294" width="14.90625" customWidth="1"/>
    <col min="12295" max="12296" width="11.7265625" customWidth="1"/>
    <col min="12297" max="12297" width="11.90625" bestFit="1" customWidth="1"/>
    <col min="12299" max="12299" width="10.26953125" bestFit="1" customWidth="1"/>
    <col min="12300" max="12300" width="11.26953125" customWidth="1"/>
    <col min="12301" max="12301" width="5" customWidth="1"/>
    <col min="12302" max="12307" width="15" customWidth="1"/>
    <col min="12547" max="12547" width="5.08984375" customWidth="1"/>
    <col min="12548" max="12548" width="41.7265625" customWidth="1"/>
    <col min="12549" max="12549" width="14.7265625" customWidth="1"/>
    <col min="12550" max="12550" width="14.90625" customWidth="1"/>
    <col min="12551" max="12552" width="11.7265625" customWidth="1"/>
    <col min="12553" max="12553" width="11.90625" bestFit="1" customWidth="1"/>
    <col min="12555" max="12555" width="10.26953125" bestFit="1" customWidth="1"/>
    <col min="12556" max="12556" width="11.26953125" customWidth="1"/>
    <col min="12557" max="12557" width="5" customWidth="1"/>
    <col min="12558" max="12563" width="15" customWidth="1"/>
    <col min="12803" max="12803" width="5.08984375" customWidth="1"/>
    <col min="12804" max="12804" width="41.7265625" customWidth="1"/>
    <col min="12805" max="12805" width="14.7265625" customWidth="1"/>
    <col min="12806" max="12806" width="14.90625" customWidth="1"/>
    <col min="12807" max="12808" width="11.7265625" customWidth="1"/>
    <col min="12809" max="12809" width="11.90625" bestFit="1" customWidth="1"/>
    <col min="12811" max="12811" width="10.26953125" bestFit="1" customWidth="1"/>
    <col min="12812" max="12812" width="11.26953125" customWidth="1"/>
    <col min="12813" max="12813" width="5" customWidth="1"/>
    <col min="12814" max="12819" width="15" customWidth="1"/>
    <col min="13059" max="13059" width="5.08984375" customWidth="1"/>
    <col min="13060" max="13060" width="41.7265625" customWidth="1"/>
    <col min="13061" max="13061" width="14.7265625" customWidth="1"/>
    <col min="13062" max="13062" width="14.90625" customWidth="1"/>
    <col min="13063" max="13064" width="11.7265625" customWidth="1"/>
    <col min="13065" max="13065" width="11.90625" bestFit="1" customWidth="1"/>
    <col min="13067" max="13067" width="10.26953125" bestFit="1" customWidth="1"/>
    <col min="13068" max="13068" width="11.26953125" customWidth="1"/>
    <col min="13069" max="13069" width="5" customWidth="1"/>
    <col min="13070" max="13075" width="15" customWidth="1"/>
    <col min="13315" max="13315" width="5.08984375" customWidth="1"/>
    <col min="13316" max="13316" width="41.7265625" customWidth="1"/>
    <col min="13317" max="13317" width="14.7265625" customWidth="1"/>
    <col min="13318" max="13318" width="14.90625" customWidth="1"/>
    <col min="13319" max="13320" width="11.7265625" customWidth="1"/>
    <col min="13321" max="13321" width="11.90625" bestFit="1" customWidth="1"/>
    <col min="13323" max="13323" width="10.26953125" bestFit="1" customWidth="1"/>
    <col min="13324" max="13324" width="11.26953125" customWidth="1"/>
    <col min="13325" max="13325" width="5" customWidth="1"/>
    <col min="13326" max="13331" width="15" customWidth="1"/>
    <col min="13571" max="13571" width="5.08984375" customWidth="1"/>
    <col min="13572" max="13572" width="41.7265625" customWidth="1"/>
    <col min="13573" max="13573" width="14.7265625" customWidth="1"/>
    <col min="13574" max="13574" width="14.90625" customWidth="1"/>
    <col min="13575" max="13576" width="11.7265625" customWidth="1"/>
    <col min="13577" max="13577" width="11.90625" bestFit="1" customWidth="1"/>
    <col min="13579" max="13579" width="10.26953125" bestFit="1" customWidth="1"/>
    <col min="13580" max="13580" width="11.26953125" customWidth="1"/>
    <col min="13581" max="13581" width="5" customWidth="1"/>
    <col min="13582" max="13587" width="15" customWidth="1"/>
    <col min="13827" max="13827" width="5.08984375" customWidth="1"/>
    <col min="13828" max="13828" width="41.7265625" customWidth="1"/>
    <col min="13829" max="13829" width="14.7265625" customWidth="1"/>
    <col min="13830" max="13830" width="14.90625" customWidth="1"/>
    <col min="13831" max="13832" width="11.7265625" customWidth="1"/>
    <col min="13833" max="13833" width="11.90625" bestFit="1" customWidth="1"/>
    <col min="13835" max="13835" width="10.26953125" bestFit="1" customWidth="1"/>
    <col min="13836" max="13836" width="11.26953125" customWidth="1"/>
    <col min="13837" max="13837" width="5" customWidth="1"/>
    <col min="13838" max="13843" width="15" customWidth="1"/>
    <col min="14083" max="14083" width="5.08984375" customWidth="1"/>
    <col min="14084" max="14084" width="41.7265625" customWidth="1"/>
    <col min="14085" max="14085" width="14.7265625" customWidth="1"/>
    <col min="14086" max="14086" width="14.90625" customWidth="1"/>
    <col min="14087" max="14088" width="11.7265625" customWidth="1"/>
    <col min="14089" max="14089" width="11.90625" bestFit="1" customWidth="1"/>
    <col min="14091" max="14091" width="10.26953125" bestFit="1" customWidth="1"/>
    <col min="14092" max="14092" width="11.26953125" customWidth="1"/>
    <col min="14093" max="14093" width="5" customWidth="1"/>
    <col min="14094" max="14099" width="15" customWidth="1"/>
    <col min="14339" max="14339" width="5.08984375" customWidth="1"/>
    <col min="14340" max="14340" width="41.7265625" customWidth="1"/>
    <col min="14341" max="14341" width="14.7265625" customWidth="1"/>
    <col min="14342" max="14342" width="14.90625" customWidth="1"/>
    <col min="14343" max="14344" width="11.7265625" customWidth="1"/>
    <col min="14345" max="14345" width="11.90625" bestFit="1" customWidth="1"/>
    <col min="14347" max="14347" width="10.26953125" bestFit="1" customWidth="1"/>
    <col min="14348" max="14348" width="11.26953125" customWidth="1"/>
    <col min="14349" max="14349" width="5" customWidth="1"/>
    <col min="14350" max="14355" width="15" customWidth="1"/>
    <col min="14595" max="14595" width="5.08984375" customWidth="1"/>
    <col min="14596" max="14596" width="41.7265625" customWidth="1"/>
    <col min="14597" max="14597" width="14.7265625" customWidth="1"/>
    <col min="14598" max="14598" width="14.90625" customWidth="1"/>
    <col min="14599" max="14600" width="11.7265625" customWidth="1"/>
    <col min="14601" max="14601" width="11.90625" bestFit="1" customWidth="1"/>
    <col min="14603" max="14603" width="10.26953125" bestFit="1" customWidth="1"/>
    <col min="14604" max="14604" width="11.26953125" customWidth="1"/>
    <col min="14605" max="14605" width="5" customWidth="1"/>
    <col min="14606" max="14611" width="15" customWidth="1"/>
    <col min="14851" max="14851" width="5.08984375" customWidth="1"/>
    <col min="14852" max="14852" width="41.7265625" customWidth="1"/>
    <col min="14853" max="14853" width="14.7265625" customWidth="1"/>
    <col min="14854" max="14854" width="14.90625" customWidth="1"/>
    <col min="14855" max="14856" width="11.7265625" customWidth="1"/>
    <col min="14857" max="14857" width="11.90625" bestFit="1" customWidth="1"/>
    <col min="14859" max="14859" width="10.26953125" bestFit="1" customWidth="1"/>
    <col min="14860" max="14860" width="11.26953125" customWidth="1"/>
    <col min="14861" max="14861" width="5" customWidth="1"/>
    <col min="14862" max="14867" width="15" customWidth="1"/>
    <col min="15107" max="15107" width="5.08984375" customWidth="1"/>
    <col min="15108" max="15108" width="41.7265625" customWidth="1"/>
    <col min="15109" max="15109" width="14.7265625" customWidth="1"/>
    <col min="15110" max="15110" width="14.90625" customWidth="1"/>
    <col min="15111" max="15112" width="11.7265625" customWidth="1"/>
    <col min="15113" max="15113" width="11.90625" bestFit="1" customWidth="1"/>
    <col min="15115" max="15115" width="10.26953125" bestFit="1" customWidth="1"/>
    <col min="15116" max="15116" width="11.26953125" customWidth="1"/>
    <col min="15117" max="15117" width="5" customWidth="1"/>
    <col min="15118" max="15123" width="15" customWidth="1"/>
    <col min="15363" max="15363" width="5.08984375" customWidth="1"/>
    <col min="15364" max="15364" width="41.7265625" customWidth="1"/>
    <col min="15365" max="15365" width="14.7265625" customWidth="1"/>
    <col min="15366" max="15366" width="14.90625" customWidth="1"/>
    <col min="15367" max="15368" width="11.7265625" customWidth="1"/>
    <col min="15369" max="15369" width="11.90625" bestFit="1" customWidth="1"/>
    <col min="15371" max="15371" width="10.26953125" bestFit="1" customWidth="1"/>
    <col min="15372" max="15372" width="11.26953125" customWidth="1"/>
    <col min="15373" max="15373" width="5" customWidth="1"/>
    <col min="15374" max="15379" width="15" customWidth="1"/>
    <col min="15619" max="15619" width="5.08984375" customWidth="1"/>
    <col min="15620" max="15620" width="41.7265625" customWidth="1"/>
    <col min="15621" max="15621" width="14.7265625" customWidth="1"/>
    <col min="15622" max="15622" width="14.90625" customWidth="1"/>
    <col min="15623" max="15624" width="11.7265625" customWidth="1"/>
    <col min="15625" max="15625" width="11.90625" bestFit="1" customWidth="1"/>
    <col min="15627" max="15627" width="10.26953125" bestFit="1" customWidth="1"/>
    <col min="15628" max="15628" width="11.26953125" customWidth="1"/>
    <col min="15629" max="15629" width="5" customWidth="1"/>
    <col min="15630" max="15635" width="15" customWidth="1"/>
    <col min="15875" max="15875" width="5.08984375" customWidth="1"/>
    <col min="15876" max="15876" width="41.7265625" customWidth="1"/>
    <col min="15877" max="15877" width="14.7265625" customWidth="1"/>
    <col min="15878" max="15878" width="14.90625" customWidth="1"/>
    <col min="15879" max="15880" width="11.7265625" customWidth="1"/>
    <col min="15881" max="15881" width="11.90625" bestFit="1" customWidth="1"/>
    <col min="15883" max="15883" width="10.26953125" bestFit="1" customWidth="1"/>
    <col min="15884" max="15884" width="11.26953125" customWidth="1"/>
    <col min="15885" max="15885" width="5" customWidth="1"/>
    <col min="15886" max="15891" width="15" customWidth="1"/>
    <col min="16131" max="16131" width="5.08984375" customWidth="1"/>
    <col min="16132" max="16132" width="41.7265625" customWidth="1"/>
    <col min="16133" max="16133" width="14.7265625" customWidth="1"/>
    <col min="16134" max="16134" width="14.90625" customWidth="1"/>
    <col min="16135" max="16136" width="11.7265625" customWidth="1"/>
    <col min="16137" max="16137" width="11.90625" bestFit="1" customWidth="1"/>
    <col min="16139" max="16139" width="10.26953125" bestFit="1" customWidth="1"/>
    <col min="16140" max="16140" width="11.26953125" customWidth="1"/>
    <col min="16141" max="16141" width="5" customWidth="1"/>
    <col min="16142" max="16147" width="15" customWidth="1"/>
  </cols>
  <sheetData>
    <row r="1" spans="1:20" ht="26.25" customHeight="1" x14ac:dyDescent="0.35">
      <c r="A1" s="11"/>
      <c r="B1" s="12" t="s">
        <v>18</v>
      </c>
      <c r="C1" s="13"/>
      <c r="D1" s="13"/>
      <c r="E1" s="13"/>
      <c r="F1" s="13"/>
      <c r="G1" s="13"/>
      <c r="H1" s="13"/>
      <c r="I1" s="13"/>
      <c r="J1" s="13"/>
      <c r="K1" s="13"/>
      <c r="L1" s="2"/>
      <c r="M1" s="2"/>
      <c r="N1" s="2"/>
      <c r="O1" s="2"/>
      <c r="P1" s="2"/>
      <c r="Q1" s="2"/>
      <c r="R1" s="2"/>
      <c r="S1" s="2"/>
      <c r="T1" s="2"/>
    </row>
    <row r="2" spans="1:20" ht="15.5" customHeight="1" x14ac:dyDescent="0.35">
      <c r="A2" s="14"/>
      <c r="B2" s="15" t="s">
        <v>52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Q2" s="2"/>
      <c r="R2" s="2"/>
      <c r="S2" s="2"/>
      <c r="T2" s="2"/>
    </row>
    <row r="3" spans="1:20" ht="11.25" customHeight="1" x14ac:dyDescent="0.3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Q3" s="2"/>
      <c r="R3" s="2"/>
      <c r="S3" s="2"/>
      <c r="T3" s="2"/>
    </row>
    <row r="4" spans="1:20" ht="12" customHeight="1" x14ac:dyDescent="0.35">
      <c r="A4" s="14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20" ht="21.75" customHeight="1" thickBot="1" x14ac:dyDescent="0.4">
      <c r="A5" s="14"/>
      <c r="B5" s="17" t="s">
        <v>80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20" s="105" customFormat="1" ht="14.5" customHeight="1" x14ac:dyDescent="0.35">
      <c r="A6" s="14"/>
      <c r="B6" s="106" t="s">
        <v>9</v>
      </c>
      <c r="C6" s="107"/>
      <c r="D6" s="108"/>
      <c r="E6" s="107"/>
      <c r="F6" s="107"/>
      <c r="G6" s="109"/>
      <c r="H6" s="197" t="s">
        <v>10</v>
      </c>
      <c r="I6" s="222" t="s">
        <v>11</v>
      </c>
      <c r="J6" s="222"/>
      <c r="K6" s="222"/>
      <c r="L6" s="222"/>
      <c r="M6" s="222"/>
      <c r="N6" s="223"/>
      <c r="O6" s="223"/>
      <c r="P6" s="223"/>
    </row>
    <row r="7" spans="1:20" ht="14.5" customHeight="1" x14ac:dyDescent="0.35">
      <c r="A7" s="14"/>
      <c r="C7" s="86"/>
      <c r="D7" s="87"/>
      <c r="E7" s="86"/>
      <c r="F7" s="86"/>
      <c r="G7" s="91"/>
      <c r="H7" s="68">
        <v>44196</v>
      </c>
      <c r="I7" s="69">
        <v>44561</v>
      </c>
      <c r="J7" s="68">
        <v>44926</v>
      </c>
      <c r="K7" s="68">
        <v>45291</v>
      </c>
      <c r="L7" s="68">
        <v>45656</v>
      </c>
      <c r="M7" s="68">
        <v>46021</v>
      </c>
      <c r="N7" s="68">
        <v>46386</v>
      </c>
      <c r="O7" s="68">
        <v>46751</v>
      </c>
      <c r="P7" s="68">
        <v>47116</v>
      </c>
    </row>
    <row r="8" spans="1:20" ht="14.5" customHeight="1" x14ac:dyDescent="0.35">
      <c r="A8" s="14"/>
      <c r="B8" s="201" t="s">
        <v>81</v>
      </c>
      <c r="C8" s="202"/>
      <c r="D8" s="203"/>
      <c r="E8" s="202"/>
      <c r="F8" s="202"/>
      <c r="G8" s="204"/>
      <c r="H8" s="205">
        <v>1250779.2</v>
      </c>
      <c r="I8" s="206">
        <f>+'Fig. 6.3'!D18</f>
        <v>1309459.5983520001</v>
      </c>
      <c r="J8" s="206">
        <f>+'Fig. 6.3'!E18</f>
        <v>1631142.8117834399</v>
      </c>
      <c r="K8" s="206">
        <f>+'Fig. 6.3'!F18</f>
        <v>1806409.1168019373</v>
      </c>
      <c r="L8" s="206">
        <f>+'Fig. 6.3'!G18</f>
        <v>1892777.0074964543</v>
      </c>
      <c r="M8" s="206">
        <f>+'Fig. 6.3'!H18</f>
        <v>1983364.0211416436</v>
      </c>
      <c r="N8" s="206">
        <f>+'Fig. 6.3'!I18</f>
        <v>2078379.1125892561</v>
      </c>
      <c r="O8" s="206">
        <f>+'Fig. 6.3'!J18</f>
        <v>2178041.673823453</v>
      </c>
      <c r="P8" s="206">
        <f>+'Fig. 6.3'!K18</f>
        <v>2282582.0580002153</v>
      </c>
    </row>
    <row r="9" spans="1:20" ht="14.5" customHeight="1" x14ac:dyDescent="0.35">
      <c r="A9" s="14"/>
      <c r="B9" s="207" t="s">
        <v>82</v>
      </c>
      <c r="C9" s="202"/>
      <c r="D9" s="203"/>
      <c r="E9" s="202"/>
      <c r="F9" s="202"/>
      <c r="G9" s="207"/>
      <c r="H9" s="208"/>
      <c r="I9" s="209">
        <v>4.6915073701257803E-2</v>
      </c>
      <c r="J9" s="209">
        <v>0.24566104508782804</v>
      </c>
      <c r="K9" s="209">
        <v>0.10745000606468458</v>
      </c>
      <c r="L9" s="209">
        <v>5.0300710408536453E-2</v>
      </c>
      <c r="M9" s="209">
        <v>4.5376312486107073E-2</v>
      </c>
      <c r="N9" s="209">
        <v>4.7906027554599273E-2</v>
      </c>
      <c r="O9" s="209">
        <v>4.7952060637309168E-2</v>
      </c>
      <c r="P9" s="209">
        <v>5.0512129664426197E-2</v>
      </c>
    </row>
    <row r="10" spans="1:20" ht="14.5" customHeight="1" x14ac:dyDescent="0.35">
      <c r="A10" s="14"/>
      <c r="B10" s="207"/>
      <c r="C10" s="207"/>
      <c r="D10" s="207"/>
      <c r="E10" s="207"/>
      <c r="F10" s="207"/>
      <c r="G10" s="207"/>
      <c r="H10" s="208"/>
      <c r="I10" s="207"/>
      <c r="J10" s="207"/>
      <c r="K10" s="207"/>
      <c r="L10" s="207"/>
      <c r="M10" s="207"/>
      <c r="N10" s="207"/>
      <c r="O10" s="207"/>
      <c r="P10" s="207"/>
    </row>
    <row r="11" spans="1:20" ht="14.5" customHeight="1" x14ac:dyDescent="0.35">
      <c r="A11" s="14"/>
      <c r="B11" s="201" t="s">
        <v>138</v>
      </c>
      <c r="C11" s="210"/>
      <c r="D11" s="210"/>
      <c r="E11" s="210"/>
      <c r="F11" s="210"/>
      <c r="G11" s="204"/>
      <c r="H11" s="205">
        <v>712512</v>
      </c>
      <c r="I11" s="206">
        <f>+I8*'Fig. 6.3'!D20</f>
        <v>745939.55299303052</v>
      </c>
      <c r="J11" s="206">
        <f>+J8*'Fig. 6.3'!E20</f>
        <v>896564.98691797687</v>
      </c>
      <c r="K11" s="206">
        <f>+K8*'Fig. 6.3'!F20</f>
        <v>956772.71786365856</v>
      </c>
      <c r="L11" s="206">
        <f>+L8*'Fig. 6.3'!G20</f>
        <v>964662.31969033787</v>
      </c>
      <c r="M11" s="206">
        <f>+M8*'Fig. 6.3'!H20</f>
        <v>971163.11842880701</v>
      </c>
      <c r="N11" s="206">
        <f>+N8*'Fig. 6.3'!I20</f>
        <v>976120.10328848287</v>
      </c>
      <c r="O11" s="206">
        <f>+O8*'Fig. 6.3'!J20</f>
        <v>1001146.6569324342</v>
      </c>
      <c r="P11" s="206">
        <f>+P8*'Fig. 6.3'!K20</f>
        <v>1026373.2943888622</v>
      </c>
    </row>
    <row r="12" spans="1:20" ht="14.5" customHeight="1" x14ac:dyDescent="0.35">
      <c r="A12" s="14"/>
      <c r="B12" s="201" t="s">
        <v>83</v>
      </c>
      <c r="C12" s="202"/>
      <c r="D12" s="207"/>
      <c r="E12" s="207"/>
      <c r="F12" s="207"/>
      <c r="G12" s="207"/>
      <c r="H12" s="211">
        <v>538267.19999999995</v>
      </c>
      <c r="I12" s="212">
        <f>+I8-I11</f>
        <v>563520.0453589696</v>
      </c>
      <c r="J12" s="212">
        <f t="shared" ref="J12:P12" si="0">+J8-J11</f>
        <v>734577.82486546307</v>
      </c>
      <c r="K12" s="212">
        <f t="shared" si="0"/>
        <v>849636.39893827878</v>
      </c>
      <c r="L12" s="212">
        <f t="shared" si="0"/>
        <v>928114.68780611642</v>
      </c>
      <c r="M12" s="212">
        <f t="shared" si="0"/>
        <v>1012200.9027128366</v>
      </c>
      <c r="N12" s="212">
        <f t="shared" si="0"/>
        <v>1102259.0093007733</v>
      </c>
      <c r="O12" s="212">
        <f t="shared" si="0"/>
        <v>1176895.016891019</v>
      </c>
      <c r="P12" s="212">
        <f t="shared" si="0"/>
        <v>1256208.763611353</v>
      </c>
    </row>
    <row r="13" spans="1:20" ht="14.5" customHeight="1" x14ac:dyDescent="0.35">
      <c r="A13" s="14"/>
      <c r="B13" s="207" t="s">
        <v>84</v>
      </c>
      <c r="C13" s="202"/>
      <c r="D13" s="207"/>
      <c r="E13" s="207"/>
      <c r="F13" s="207"/>
      <c r="G13" s="207"/>
      <c r="H13" s="213">
        <f>H12/H8</f>
        <v>0.43034549982922643</v>
      </c>
      <c r="I13" s="209">
        <f t="shared" ref="I13:P13" si="1">I12/I8</f>
        <v>0.43034549982922643</v>
      </c>
      <c r="J13" s="209">
        <f t="shared" si="1"/>
        <v>0.45034549982922645</v>
      </c>
      <c r="K13" s="209">
        <f t="shared" si="1"/>
        <v>0.47034549982922647</v>
      </c>
      <c r="L13" s="209">
        <f t="shared" si="1"/>
        <v>0.49034549982922648</v>
      </c>
      <c r="M13" s="209">
        <f t="shared" si="1"/>
        <v>0.5103454998292265</v>
      </c>
      <c r="N13" s="209">
        <f t="shared" si="1"/>
        <v>0.53034549982922652</v>
      </c>
      <c r="O13" s="209">
        <f t="shared" si="1"/>
        <v>0.54034549982922653</v>
      </c>
      <c r="P13" s="209">
        <f t="shared" si="1"/>
        <v>0.55034549982922654</v>
      </c>
    </row>
    <row r="14" spans="1:20" ht="14.5" customHeight="1" x14ac:dyDescent="0.35">
      <c r="A14" s="14"/>
      <c r="B14" s="207"/>
      <c r="C14" s="207"/>
      <c r="D14" s="207"/>
      <c r="E14" s="207"/>
      <c r="F14" s="207"/>
      <c r="G14" s="207"/>
      <c r="H14" s="208"/>
      <c r="I14" s="207"/>
      <c r="J14" s="207"/>
      <c r="K14" s="207"/>
      <c r="L14" s="207"/>
      <c r="M14" s="207"/>
      <c r="N14" s="207"/>
      <c r="O14" s="207"/>
      <c r="P14" s="207"/>
    </row>
    <row r="15" spans="1:20" ht="14.5" customHeight="1" x14ac:dyDescent="0.35">
      <c r="A15" s="14"/>
      <c r="B15" s="201" t="s">
        <v>139</v>
      </c>
      <c r="C15" s="202"/>
      <c r="D15" s="210"/>
      <c r="E15" s="210"/>
      <c r="F15" s="210"/>
      <c r="G15" s="204"/>
      <c r="H15" s="214">
        <v>155898</v>
      </c>
      <c r="I15" s="215">
        <f>I8*'Fig. 6.3'!D21</f>
        <v>163631.06329241479</v>
      </c>
      <c r="J15" s="215">
        <f>J8*'Fig. 6.3'!E21</f>
        <v>191595.2702212861</v>
      </c>
      <c r="K15" s="215">
        <f>K8*'Fig. 6.3'!F21</f>
        <v>198634.11479251366</v>
      </c>
      <c r="L15" s="215">
        <f>L8*'Fig. 6.3'!G21</f>
        <v>193935.36591854037</v>
      </c>
      <c r="M15" s="215">
        <f>M8*'Fig. 6.3'!H21</f>
        <v>203216.97995398586</v>
      </c>
      <c r="N15" s="215">
        <f>N8*'Fig. 6.3'!I21</f>
        <v>212952.29819522396</v>
      </c>
      <c r="O15" s="215">
        <f>O8*'Fig. 6.3'!J21</f>
        <v>223163.79971113568</v>
      </c>
      <c r="P15" s="215">
        <f>P8*'Fig. 6.3'!K21</f>
        <v>233875.0866605695</v>
      </c>
    </row>
    <row r="16" spans="1:20" ht="14.5" customHeight="1" x14ac:dyDescent="0.35">
      <c r="A16" s="14"/>
      <c r="B16" s="201" t="s">
        <v>85</v>
      </c>
      <c r="C16" s="202"/>
      <c r="D16" s="207"/>
      <c r="E16" s="207"/>
      <c r="F16" s="207"/>
      <c r="G16" s="207"/>
      <c r="H16" s="211">
        <f>+H12-H15</f>
        <v>382369.19999999995</v>
      </c>
      <c r="I16" s="212">
        <f>+I12-I15</f>
        <v>399888.98206655483</v>
      </c>
      <c r="J16" s="212">
        <f t="shared" ref="J16:P16" si="2">+J12-J15</f>
        <v>542982.55464417697</v>
      </c>
      <c r="K16" s="212">
        <f t="shared" si="2"/>
        <v>651002.28414576512</v>
      </c>
      <c r="L16" s="212">
        <f t="shared" si="2"/>
        <v>734179.32188757602</v>
      </c>
      <c r="M16" s="212">
        <f t="shared" si="2"/>
        <v>808983.92275885073</v>
      </c>
      <c r="N16" s="212">
        <f t="shared" si="2"/>
        <v>889306.71110554924</v>
      </c>
      <c r="O16" s="212">
        <f t="shared" si="2"/>
        <v>953731.21717988327</v>
      </c>
      <c r="P16" s="212">
        <f t="shared" si="2"/>
        <v>1022333.6769507835</v>
      </c>
    </row>
    <row r="17" spans="1:27" ht="14.5" customHeight="1" x14ac:dyDescent="0.35">
      <c r="A17" s="14"/>
      <c r="B17" s="207" t="s">
        <v>86</v>
      </c>
      <c r="C17" s="202"/>
      <c r="D17" s="216"/>
      <c r="E17" s="207"/>
      <c r="F17" s="207"/>
      <c r="G17" s="207"/>
      <c r="H17" s="213">
        <f>H16/H8</f>
        <v>0.30570479585845367</v>
      </c>
      <c r="I17" s="209">
        <f>+I16/I8</f>
        <v>0.30538474235465446</v>
      </c>
      <c r="J17" s="209">
        <f t="shared" ref="J17:P17" si="3">+J16/J8</f>
        <v>0.33288474235465443</v>
      </c>
      <c r="K17" s="209">
        <f t="shared" si="3"/>
        <v>0.36038474235465445</v>
      </c>
      <c r="L17" s="209">
        <f t="shared" si="3"/>
        <v>0.38788474235465442</v>
      </c>
      <c r="M17" s="209">
        <f t="shared" si="3"/>
        <v>0.40788474235465444</v>
      </c>
      <c r="N17" s="209">
        <f t="shared" si="3"/>
        <v>0.42788474235465446</v>
      </c>
      <c r="O17" s="209">
        <f t="shared" si="3"/>
        <v>0.43788474235465458</v>
      </c>
      <c r="P17" s="209">
        <f t="shared" si="3"/>
        <v>0.44788474235465447</v>
      </c>
    </row>
    <row r="18" spans="1:27" ht="14.5" customHeight="1" x14ac:dyDescent="0.35">
      <c r="A18" s="14"/>
      <c r="B18" s="207"/>
      <c r="C18" s="207"/>
      <c r="D18" s="207"/>
      <c r="E18" s="207"/>
      <c r="F18" s="207"/>
      <c r="G18" s="207"/>
      <c r="H18" s="208"/>
      <c r="I18" s="207"/>
      <c r="J18" s="207"/>
      <c r="K18" s="207"/>
      <c r="L18" s="207"/>
      <c r="M18" s="207"/>
      <c r="N18" s="207"/>
      <c r="O18" s="207"/>
      <c r="P18" s="207"/>
    </row>
    <row r="19" spans="1:27" ht="14.5" customHeight="1" x14ac:dyDescent="0.35">
      <c r="A19" s="14"/>
      <c r="B19" s="207" t="s">
        <v>140</v>
      </c>
      <c r="C19" s="216"/>
      <c r="D19" s="216"/>
      <c r="E19" s="207"/>
      <c r="F19" s="207"/>
      <c r="G19" s="207"/>
      <c r="H19" s="217"/>
      <c r="I19" s="218">
        <f>I8*'Fig. 6.3'!D22</f>
        <v>211388.48525543362</v>
      </c>
      <c r="J19" s="218">
        <f>J8*'Fig. 6.3'!E22</f>
        <v>263318.4014628164</v>
      </c>
      <c r="K19" s="218">
        <f>K8*'Fig. 6.3'!F22</f>
        <v>291611.96529693907</v>
      </c>
      <c r="L19" s="218">
        <f>L8*'Fig. 6.3'!G22</f>
        <v>305554.49365871371</v>
      </c>
      <c r="M19" s="218">
        <f>M8*'Fig. 6.3'!H22</f>
        <v>320178.12284312659</v>
      </c>
      <c r="N19" s="218">
        <f>N8*'Fig. 6.3'!I22</f>
        <v>335516.58481842931</v>
      </c>
      <c r="O19" s="218">
        <f>O8*'Fig. 6.3'!J22</f>
        <v>351605.29643846554</v>
      </c>
      <c r="P19" s="218">
        <f>P8*'Fig. 6.3'!K22</f>
        <v>368481.4440393222</v>
      </c>
    </row>
    <row r="20" spans="1:27" ht="14.5" customHeight="1" x14ac:dyDescent="0.35">
      <c r="A20" s="14"/>
      <c r="B20" s="201" t="s">
        <v>141</v>
      </c>
      <c r="C20" s="216"/>
      <c r="D20" s="216"/>
      <c r="E20" s="207"/>
      <c r="F20" s="207"/>
      <c r="G20" s="207"/>
      <c r="H20" s="205"/>
      <c r="I20" s="206">
        <f>+I16-I19</f>
        <v>188500.49681112121</v>
      </c>
      <c r="J20" s="206">
        <f t="shared" ref="J20:P20" si="4">+J16-J19</f>
        <v>279664.15318136057</v>
      </c>
      <c r="K20" s="206">
        <f t="shared" si="4"/>
        <v>359390.31884882605</v>
      </c>
      <c r="L20" s="206">
        <f t="shared" si="4"/>
        <v>428624.82822886232</v>
      </c>
      <c r="M20" s="206">
        <f t="shared" si="4"/>
        <v>488805.79991572414</v>
      </c>
      <c r="N20" s="206">
        <f t="shared" si="4"/>
        <v>553790.12628711993</v>
      </c>
      <c r="O20" s="206">
        <f t="shared" si="4"/>
        <v>602125.92074141768</v>
      </c>
      <c r="P20" s="206">
        <f t="shared" si="4"/>
        <v>653852.23291146127</v>
      </c>
    </row>
    <row r="21" spans="1:27" ht="14.5" customHeight="1" x14ac:dyDescent="0.35">
      <c r="A21" s="14"/>
      <c r="B21" t="s">
        <v>87</v>
      </c>
      <c r="C21" s="4"/>
      <c r="D21" s="4"/>
      <c r="F21" s="36"/>
      <c r="G21" s="115" t="s">
        <v>142</v>
      </c>
      <c r="H21" s="199">
        <v>7</v>
      </c>
      <c r="I21" s="117">
        <f>+'Fig. 6.1'!$L$11/$H$21</f>
        <v>31608.216000000004</v>
      </c>
      <c r="J21" s="117">
        <f>+'Fig. 6.1'!$L$11/$H$21</f>
        <v>31608.216000000004</v>
      </c>
      <c r="K21" s="117">
        <f>+'Fig. 6.1'!$L$11/$H$21</f>
        <v>31608.216000000004</v>
      </c>
      <c r="L21" s="117">
        <f>+'Fig. 6.1'!$L$11/$H$21</f>
        <v>31608.216000000004</v>
      </c>
      <c r="M21" s="117">
        <f>+'Fig. 6.1'!$L$11/$H$21</f>
        <v>31608.216000000004</v>
      </c>
      <c r="N21" s="117">
        <f>+'Fig. 6.1'!$L$11/$H$21</f>
        <v>31608.216000000004</v>
      </c>
      <c r="O21" s="117">
        <f>+'Fig. 6.1'!$L$11/$H$21</f>
        <v>31608.216000000004</v>
      </c>
      <c r="P21" s="117"/>
    </row>
    <row r="22" spans="1:27" ht="14.5" customHeight="1" x14ac:dyDescent="0.35">
      <c r="A22" s="14"/>
      <c r="B22" s="41" t="s">
        <v>88</v>
      </c>
      <c r="C22" s="4"/>
      <c r="D22" s="4"/>
      <c r="H22" s="200"/>
      <c r="I22" s="78">
        <f>+I20-I21</f>
        <v>156892.28081112119</v>
      </c>
      <c r="J22" s="78">
        <f t="shared" ref="J22:P22" si="5">+J20-J21</f>
        <v>248055.93718136055</v>
      </c>
      <c r="K22" s="78">
        <f t="shared" si="5"/>
        <v>327782.10284882603</v>
      </c>
      <c r="L22" s="78">
        <f t="shared" si="5"/>
        <v>397016.6122288623</v>
      </c>
      <c r="M22" s="78">
        <f t="shared" si="5"/>
        <v>457197.58391572413</v>
      </c>
      <c r="N22" s="78">
        <f t="shared" si="5"/>
        <v>522181.91028711991</v>
      </c>
      <c r="O22" s="78">
        <f t="shared" si="5"/>
        <v>570517.70474141766</v>
      </c>
      <c r="P22" s="78">
        <f t="shared" si="5"/>
        <v>653852.23291146127</v>
      </c>
    </row>
    <row r="23" spans="1:27" ht="14.5" customHeight="1" x14ac:dyDescent="0.35">
      <c r="A23" s="14"/>
      <c r="C23" s="5"/>
      <c r="D23" s="5"/>
      <c r="E23" s="5"/>
      <c r="F23" s="5"/>
      <c r="G23" s="5"/>
      <c r="H23" s="200"/>
      <c r="I23" s="5"/>
      <c r="J23" s="5"/>
      <c r="K23" s="5"/>
      <c r="L23" s="5"/>
      <c r="M23" s="5"/>
      <c r="N23" s="5"/>
      <c r="O23" s="5"/>
      <c r="P23" s="5"/>
      <c r="U23" s="5"/>
      <c r="V23" s="5"/>
      <c r="W23" s="5"/>
      <c r="X23" s="5"/>
      <c r="Y23" s="5"/>
      <c r="Z23" s="5"/>
      <c r="AA23" s="5"/>
    </row>
    <row r="24" spans="1:27" ht="14.5" customHeight="1" x14ac:dyDescent="0.35">
      <c r="A24" s="14"/>
      <c r="B24" s="41" t="s">
        <v>89</v>
      </c>
      <c r="C24" s="5"/>
      <c r="H24" s="198"/>
    </row>
    <row r="25" spans="1:27" ht="14.5" customHeight="1" x14ac:dyDescent="0.35">
      <c r="A25" s="14"/>
      <c r="B25" s="36" t="s">
        <v>143</v>
      </c>
      <c r="C25" s="5"/>
      <c r="H25" s="198"/>
      <c r="I25" s="5">
        <v>134525.59999999998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</row>
    <row r="26" spans="1:27" ht="14.5" customHeight="1" x14ac:dyDescent="0.35">
      <c r="A26" s="14"/>
      <c r="B26" t="s">
        <v>173</v>
      </c>
      <c r="C26" s="5"/>
      <c r="H26" s="198"/>
      <c r="I26" s="5">
        <f>'Fig. 6.4'!J16</f>
        <v>166.66666666666666</v>
      </c>
      <c r="J26" s="5">
        <f>'Fig. 6.4'!K16</f>
        <v>2000</v>
      </c>
      <c r="K26" s="5">
        <f>'Fig. 6.4'!L16</f>
        <v>2000</v>
      </c>
      <c r="L26" s="5">
        <f>'Fig. 6.4'!M16</f>
        <v>2000</v>
      </c>
      <c r="M26" s="5">
        <f>'Fig. 6.4'!N16</f>
        <v>2000</v>
      </c>
      <c r="N26" s="5">
        <f>'Fig. 6.4'!O16</f>
        <v>2000</v>
      </c>
      <c r="O26" s="5">
        <f>'Fig. 6.4'!P16</f>
        <v>2000</v>
      </c>
      <c r="P26" s="5">
        <f>'Fig. 6.4'!Q16</f>
        <v>2000</v>
      </c>
    </row>
    <row r="27" spans="1:27" ht="14.5" customHeight="1" x14ac:dyDescent="0.35">
      <c r="A27" s="14"/>
      <c r="B27" t="s">
        <v>3</v>
      </c>
      <c r="C27" s="5"/>
      <c r="H27" s="198"/>
      <c r="I27" s="5">
        <f>'Fig. 6.4'!J24</f>
        <v>2975</v>
      </c>
      <c r="J27" s="5">
        <f>'Fig. 6.4'!K24</f>
        <v>39200</v>
      </c>
      <c r="K27" s="5">
        <f>'Fig. 6.4'!L24</f>
        <v>43890</v>
      </c>
      <c r="L27" s="5">
        <f>'Fig. 6.4'!M24</f>
        <v>39270</v>
      </c>
      <c r="M27" s="5">
        <f>'Fig. 6.4'!N24</f>
        <v>34650</v>
      </c>
      <c r="N27" s="5">
        <f>'Fig. 6.4'!O24</f>
        <v>27720</v>
      </c>
      <c r="O27" s="5">
        <f>'Fig. 6.4'!P24</f>
        <v>0</v>
      </c>
      <c r="P27" s="5">
        <f>'Fig. 6.4'!Q24</f>
        <v>0</v>
      </c>
    </row>
    <row r="28" spans="1:27" ht="14.5" customHeight="1" x14ac:dyDescent="0.35">
      <c r="A28" s="14"/>
      <c r="B28" t="s">
        <v>4</v>
      </c>
      <c r="C28" s="5"/>
      <c r="H28" s="198"/>
      <c r="I28" s="5">
        <f>'Fig. 6.4'!J33</f>
        <v>4400</v>
      </c>
      <c r="J28" s="5">
        <f>'Fig. 6.4'!K33</f>
        <v>56800.000000000007</v>
      </c>
      <c r="K28" s="5">
        <f>'Fig. 6.4'!L33</f>
        <v>64152</v>
      </c>
      <c r="L28" s="5">
        <f>'Fig. 6.4'!M33</f>
        <v>63504</v>
      </c>
      <c r="M28" s="5">
        <f>'Fig. 6.4'!N33</f>
        <v>62856</v>
      </c>
      <c r="N28" s="5">
        <f>'Fig. 6.4'!O33</f>
        <v>62208</v>
      </c>
      <c r="O28" s="5">
        <f>'Fig. 6.4'!P33</f>
        <v>61560</v>
      </c>
      <c r="P28" s="5">
        <f>'Fig. 6.4'!Q33</f>
        <v>60912</v>
      </c>
    </row>
    <row r="29" spans="1:27" ht="14.5" customHeight="1" x14ac:dyDescent="0.35">
      <c r="A29" s="14"/>
      <c r="B29" t="s">
        <v>136</v>
      </c>
      <c r="C29" s="5"/>
      <c r="I29" s="5">
        <f>'Fig. 6.4'!J42</f>
        <v>0</v>
      </c>
      <c r="J29" s="5">
        <f>'Fig. 6.4'!K42</f>
        <v>0</v>
      </c>
      <c r="K29" s="5">
        <f>'Fig. 6.4'!L42</f>
        <v>0</v>
      </c>
      <c r="L29" s="5">
        <f>'Fig. 6.4'!M42</f>
        <v>0</v>
      </c>
      <c r="M29" s="5">
        <f>'Fig. 6.4'!N42</f>
        <v>0</v>
      </c>
      <c r="N29" s="5">
        <f>'Fig. 6.4'!O42</f>
        <v>0</v>
      </c>
      <c r="O29" s="5">
        <f>'Fig. 6.4'!P42</f>
        <v>0</v>
      </c>
      <c r="P29" s="5">
        <f>'Fig. 6.4'!Q42</f>
        <v>0</v>
      </c>
    </row>
    <row r="30" spans="1:27" ht="14.5" customHeight="1" x14ac:dyDescent="0.35">
      <c r="A30" s="14"/>
      <c r="B30" t="s">
        <v>31</v>
      </c>
      <c r="C30" s="5"/>
      <c r="I30" s="5">
        <f>'Fig. 6.4'!J51</f>
        <v>5962.5</v>
      </c>
      <c r="J30" s="5">
        <f>'Fig. 6.4'!K51</f>
        <v>71550</v>
      </c>
      <c r="K30" s="5">
        <f>'Fig. 6.4'!L51</f>
        <v>71550</v>
      </c>
      <c r="L30" s="5">
        <f>'Fig. 6.4'!M51</f>
        <v>71550</v>
      </c>
      <c r="M30" s="5">
        <f>'Fig. 6.4'!N51</f>
        <v>71550</v>
      </c>
      <c r="N30" s="5">
        <f>'Fig. 6.4'!O51</f>
        <v>71550</v>
      </c>
      <c r="O30" s="5">
        <f>'Fig. 6.4'!P51</f>
        <v>71550</v>
      </c>
      <c r="P30" s="5">
        <f>'Fig. 6.4'!Q51</f>
        <v>71550</v>
      </c>
    </row>
    <row r="31" spans="1:27" ht="14.5" customHeight="1" x14ac:dyDescent="0.35">
      <c r="A31" s="14"/>
      <c r="B31" t="s">
        <v>90</v>
      </c>
      <c r="C31" s="5"/>
      <c r="I31" s="112">
        <f>SUM(I25:I30)</f>
        <v>148029.76666666663</v>
      </c>
      <c r="J31" s="112">
        <f t="shared" ref="J31:P31" si="6">SUM(J25:J30)</f>
        <v>169550</v>
      </c>
      <c r="K31" s="112">
        <f t="shared" si="6"/>
        <v>181592</v>
      </c>
      <c r="L31" s="112">
        <f t="shared" si="6"/>
        <v>176324</v>
      </c>
      <c r="M31" s="112">
        <f t="shared" si="6"/>
        <v>171056</v>
      </c>
      <c r="N31" s="112">
        <f t="shared" si="6"/>
        <v>163478</v>
      </c>
      <c r="O31" s="112">
        <f t="shared" si="6"/>
        <v>135110</v>
      </c>
      <c r="P31" s="112">
        <f t="shared" si="6"/>
        <v>134462</v>
      </c>
    </row>
    <row r="32" spans="1:27" ht="14.5" customHeight="1" x14ac:dyDescent="0.35">
      <c r="A32" s="14"/>
      <c r="C32" s="5"/>
    </row>
    <row r="33" spans="1:16" ht="14.5" customHeight="1" x14ac:dyDescent="0.35">
      <c r="A33" s="14"/>
      <c r="B33" s="36" t="s">
        <v>91</v>
      </c>
      <c r="C33" s="5"/>
      <c r="I33" s="5">
        <f>+I22-I31</f>
        <v>8862.5141444545588</v>
      </c>
      <c r="J33" s="5">
        <f t="shared" ref="J33:P33" si="7">+J22-J31</f>
        <v>78505.937181360554</v>
      </c>
      <c r="K33" s="5">
        <f t="shared" si="7"/>
        <v>146190.10284882603</v>
      </c>
      <c r="L33" s="5">
        <f t="shared" si="7"/>
        <v>220692.6122288623</v>
      </c>
      <c r="M33" s="5">
        <f t="shared" si="7"/>
        <v>286141.58391572413</v>
      </c>
      <c r="N33" s="5">
        <f t="shared" si="7"/>
        <v>358703.91028711991</v>
      </c>
      <c r="O33" s="5">
        <f t="shared" si="7"/>
        <v>435407.70474141766</v>
      </c>
      <c r="P33" s="5">
        <f t="shared" si="7"/>
        <v>519390.23291146127</v>
      </c>
    </row>
    <row r="34" spans="1:16" ht="14.5" customHeight="1" x14ac:dyDescent="0.35">
      <c r="A34" s="14"/>
      <c r="B34" t="s">
        <v>92</v>
      </c>
      <c r="C34" s="5"/>
      <c r="I34" s="74">
        <v>0.34</v>
      </c>
      <c r="J34" s="74">
        <v>0.34</v>
      </c>
      <c r="K34" s="74">
        <v>0.34</v>
      </c>
      <c r="L34" s="74">
        <v>0.34</v>
      </c>
      <c r="M34" s="74">
        <v>0.34</v>
      </c>
      <c r="N34" s="74">
        <v>0.34</v>
      </c>
      <c r="O34" s="74">
        <v>0.34</v>
      </c>
      <c r="P34" s="74">
        <v>0.34</v>
      </c>
    </row>
    <row r="35" spans="1:16" ht="14.5" customHeight="1" x14ac:dyDescent="0.35">
      <c r="A35" s="14"/>
      <c r="B35" t="s">
        <v>93</v>
      </c>
      <c r="C35" s="5"/>
      <c r="I35" s="90">
        <f>+I34*I33</f>
        <v>3013.2548091145504</v>
      </c>
      <c r="J35" s="90">
        <f t="shared" ref="J35:P35" si="8">+J34*J33</f>
        <v>26692.018641662591</v>
      </c>
      <c r="K35" s="90">
        <f t="shared" si="8"/>
        <v>49704.634968600854</v>
      </c>
      <c r="L35" s="90">
        <f t="shared" si="8"/>
        <v>75035.48815781319</v>
      </c>
      <c r="M35" s="90">
        <f t="shared" si="8"/>
        <v>97288.138531346209</v>
      </c>
      <c r="N35" s="90">
        <f t="shared" si="8"/>
        <v>121959.32949762078</v>
      </c>
      <c r="O35" s="90">
        <f t="shared" si="8"/>
        <v>148038.61961208202</v>
      </c>
      <c r="P35" s="90">
        <f t="shared" si="8"/>
        <v>176592.67918989685</v>
      </c>
    </row>
    <row r="36" spans="1:16" ht="14.5" customHeight="1" thickBot="1" x14ac:dyDescent="0.4">
      <c r="A36" s="14"/>
      <c r="B36" s="41" t="s">
        <v>94</v>
      </c>
      <c r="C36" s="5"/>
      <c r="I36" s="118">
        <f>+I33-I35</f>
        <v>5849.259335340008</v>
      </c>
      <c r="J36" s="118">
        <f t="shared" ref="J36:P36" si="9">+J33-J35</f>
        <v>51813.918539697959</v>
      </c>
      <c r="K36" s="118">
        <f t="shared" si="9"/>
        <v>96485.467880225187</v>
      </c>
      <c r="L36" s="118">
        <f t="shared" si="9"/>
        <v>145657.1240710491</v>
      </c>
      <c r="M36" s="118">
        <f t="shared" si="9"/>
        <v>188853.4453843779</v>
      </c>
      <c r="N36" s="118">
        <f t="shared" si="9"/>
        <v>236744.58078949913</v>
      </c>
      <c r="O36" s="118">
        <f t="shared" si="9"/>
        <v>287369.08512933564</v>
      </c>
      <c r="P36" s="118">
        <f t="shared" si="9"/>
        <v>342797.55372156441</v>
      </c>
    </row>
    <row r="37" spans="1:16" ht="21.75" customHeight="1" thickTop="1" x14ac:dyDescent="0.35">
      <c r="A37" s="14"/>
      <c r="C37" s="5"/>
    </row>
    <row r="38" spans="1:16" ht="21.75" customHeight="1" x14ac:dyDescent="0.35">
      <c r="A38" s="14"/>
      <c r="P38" s="119" t="s">
        <v>144</v>
      </c>
    </row>
    <row r="39" spans="1:16" ht="21.75" customHeight="1" x14ac:dyDescent="0.35">
      <c r="A39" s="14"/>
    </row>
    <row r="40" spans="1:16" ht="21.75" customHeight="1" x14ac:dyDescent="0.35">
      <c r="A40" s="14"/>
    </row>
    <row r="41" spans="1:16" ht="21.75" customHeight="1" x14ac:dyDescent="0.35">
      <c r="A41" s="14"/>
    </row>
    <row r="42" spans="1:16" ht="21.75" customHeight="1" x14ac:dyDescent="0.35">
      <c r="A42" s="14"/>
    </row>
    <row r="43" spans="1:16" ht="21.75" customHeight="1" x14ac:dyDescent="0.35">
      <c r="A43" s="14"/>
    </row>
    <row r="44" spans="1:16" ht="21.75" customHeight="1" x14ac:dyDescent="0.35">
      <c r="A44" s="14"/>
    </row>
    <row r="45" spans="1:16" ht="21.75" customHeight="1" x14ac:dyDescent="0.35">
      <c r="A45" s="14"/>
    </row>
    <row r="46" spans="1:16" ht="21.75" customHeight="1" x14ac:dyDescent="0.35">
      <c r="A46" s="14"/>
    </row>
    <row r="47" spans="1:16" ht="21.75" customHeight="1" x14ac:dyDescent="0.35">
      <c r="A47" s="14"/>
    </row>
    <row r="48" spans="1:16" ht="21.75" customHeight="1" x14ac:dyDescent="0.35">
      <c r="A48" s="14"/>
    </row>
    <row r="49" spans="1:1" ht="21.75" customHeight="1" x14ac:dyDescent="0.35">
      <c r="A49" s="14"/>
    </row>
    <row r="50" spans="1:1" ht="21.75" customHeight="1" x14ac:dyDescent="0.35">
      <c r="A50" s="14"/>
    </row>
    <row r="51" spans="1:1" ht="21.75" customHeight="1" x14ac:dyDescent="0.35">
      <c r="A51" s="14"/>
    </row>
    <row r="52" spans="1:1" ht="21.75" customHeight="1" x14ac:dyDescent="0.35">
      <c r="A52" s="14"/>
    </row>
    <row r="53" spans="1:1" ht="21.75" customHeight="1" x14ac:dyDescent="0.35">
      <c r="A53" s="14"/>
    </row>
    <row r="54" spans="1:1" ht="21.75" customHeight="1" x14ac:dyDescent="0.35">
      <c r="A54" s="14"/>
    </row>
    <row r="55" spans="1:1" ht="21.75" customHeight="1" x14ac:dyDescent="0.35">
      <c r="A55" s="14"/>
    </row>
    <row r="56" spans="1:1" ht="21.75" customHeight="1" x14ac:dyDescent="0.35">
      <c r="A56" s="14"/>
    </row>
    <row r="57" spans="1:1" ht="21.75" customHeight="1" x14ac:dyDescent="0.35">
      <c r="A57" s="14"/>
    </row>
    <row r="58" spans="1:1" ht="21.75" customHeight="1" x14ac:dyDescent="0.35">
      <c r="A58" s="14"/>
    </row>
    <row r="59" spans="1:1" ht="21.75" customHeight="1" x14ac:dyDescent="0.35">
      <c r="A59" s="14"/>
    </row>
    <row r="60" spans="1:1" ht="21.75" customHeight="1" x14ac:dyDescent="0.35">
      <c r="A60" s="14"/>
    </row>
    <row r="61" spans="1:1" ht="21.75" customHeight="1" x14ac:dyDescent="0.35">
      <c r="A61" s="14"/>
    </row>
    <row r="62" spans="1:1" ht="21.75" customHeight="1" x14ac:dyDescent="0.35">
      <c r="A62" s="14"/>
    </row>
    <row r="63" spans="1:1" ht="21.75" customHeight="1" x14ac:dyDescent="0.35">
      <c r="A63" s="14"/>
    </row>
    <row r="64" spans="1:1" ht="21.75" customHeight="1" x14ac:dyDescent="0.35">
      <c r="A64" s="14"/>
    </row>
    <row r="65" spans="1:1" ht="21.75" customHeight="1" x14ac:dyDescent="0.35">
      <c r="A65" s="14"/>
    </row>
    <row r="66" spans="1:1" ht="21.75" customHeight="1" x14ac:dyDescent="0.35">
      <c r="A66" s="14"/>
    </row>
    <row r="67" spans="1:1" ht="21.75" customHeight="1" x14ac:dyDescent="0.35">
      <c r="A67" s="14"/>
    </row>
    <row r="68" spans="1:1" ht="21.75" customHeight="1" x14ac:dyDescent="0.35">
      <c r="A68" s="14"/>
    </row>
    <row r="69" spans="1:1" ht="21.75" customHeight="1" x14ac:dyDescent="0.35">
      <c r="A69" s="14"/>
    </row>
    <row r="70" spans="1:1" ht="21.75" customHeight="1" x14ac:dyDescent="0.35">
      <c r="A70" s="14"/>
    </row>
    <row r="71" spans="1:1" ht="21.75" customHeight="1" x14ac:dyDescent="0.35">
      <c r="A71" s="14"/>
    </row>
    <row r="72" spans="1:1" ht="21.75" customHeight="1" x14ac:dyDescent="0.35">
      <c r="A72" s="14"/>
    </row>
    <row r="73" spans="1:1" ht="21.75" customHeight="1" x14ac:dyDescent="0.35">
      <c r="A73" s="14"/>
    </row>
    <row r="74" spans="1:1" ht="21.75" customHeight="1" x14ac:dyDescent="0.35">
      <c r="A74" s="14"/>
    </row>
    <row r="75" spans="1:1" ht="21.75" customHeight="1" x14ac:dyDescent="0.35">
      <c r="A75" s="14"/>
    </row>
    <row r="76" spans="1:1" ht="21.75" customHeight="1" x14ac:dyDescent="0.35">
      <c r="A76" s="14"/>
    </row>
    <row r="77" spans="1:1" ht="21.75" customHeight="1" x14ac:dyDescent="0.35">
      <c r="A77" s="14"/>
    </row>
    <row r="78" spans="1:1" ht="21.75" customHeight="1" x14ac:dyDescent="0.35">
      <c r="A78" s="14"/>
    </row>
    <row r="79" spans="1:1" ht="21.75" customHeight="1" x14ac:dyDescent="0.35">
      <c r="A79" s="14"/>
    </row>
    <row r="80" spans="1:1" ht="21.75" customHeight="1" x14ac:dyDescent="0.35">
      <c r="A80" s="14"/>
    </row>
    <row r="81" spans="1:1" ht="21.75" customHeight="1" x14ac:dyDescent="0.35">
      <c r="A81" s="14"/>
    </row>
    <row r="82" spans="1:1" ht="21.75" customHeight="1" x14ac:dyDescent="0.35">
      <c r="A82" s="14"/>
    </row>
    <row r="83" spans="1:1" ht="21.75" customHeight="1" x14ac:dyDescent="0.35">
      <c r="A83" s="14"/>
    </row>
    <row r="84" spans="1:1" ht="21.75" customHeight="1" x14ac:dyDescent="0.35">
      <c r="A84" s="14"/>
    </row>
    <row r="85" spans="1:1" ht="21.75" customHeight="1" x14ac:dyDescent="0.35">
      <c r="A85" s="14"/>
    </row>
    <row r="86" spans="1:1" ht="21.75" customHeight="1" x14ac:dyDescent="0.35">
      <c r="A86" s="14"/>
    </row>
    <row r="87" spans="1:1" ht="21.75" customHeight="1" x14ac:dyDescent="0.35">
      <c r="A87" s="14"/>
    </row>
    <row r="88" spans="1:1" ht="21.75" customHeight="1" x14ac:dyDescent="0.35">
      <c r="A88" s="14"/>
    </row>
    <row r="89" spans="1:1" ht="21.75" customHeight="1" x14ac:dyDescent="0.35">
      <c r="A89" s="14"/>
    </row>
    <row r="90" spans="1:1" ht="21.75" customHeight="1" x14ac:dyDescent="0.35">
      <c r="A90" s="14"/>
    </row>
    <row r="91" spans="1:1" ht="21.75" customHeight="1" x14ac:dyDescent="0.35">
      <c r="A91" s="14"/>
    </row>
    <row r="92" spans="1:1" ht="21.75" customHeight="1" x14ac:dyDescent="0.35">
      <c r="A92" s="14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customFormat="1" ht="21.75" customHeight="1" x14ac:dyDescent="0.35"/>
    <row r="98" customFormat="1" ht="21.75" customHeight="1" x14ac:dyDescent="0.35"/>
    <row r="99" customFormat="1" ht="21.75" customHeight="1" x14ac:dyDescent="0.35"/>
    <row r="100" customFormat="1" ht="21.75" customHeight="1" x14ac:dyDescent="0.35"/>
    <row r="101" customFormat="1" ht="21.75" customHeight="1" x14ac:dyDescent="0.35"/>
    <row r="102" customFormat="1" ht="21.75" customHeight="1" x14ac:dyDescent="0.35"/>
    <row r="103" customFormat="1" ht="21.75" customHeight="1" x14ac:dyDescent="0.35"/>
    <row r="104" customFormat="1" ht="21.75" customHeight="1" x14ac:dyDescent="0.35"/>
    <row r="105" customFormat="1" ht="21.75" customHeight="1" x14ac:dyDescent="0.35"/>
    <row r="106" customFormat="1" ht="21.75" customHeight="1" x14ac:dyDescent="0.35"/>
    <row r="107" customFormat="1" ht="21.75" customHeight="1" x14ac:dyDescent="0.35"/>
    <row r="108" customFormat="1" ht="21.75" customHeight="1" x14ac:dyDescent="0.35"/>
    <row r="109" customFormat="1" ht="21.75" customHeight="1" x14ac:dyDescent="0.35"/>
    <row r="110" customFormat="1" ht="21.75" customHeight="1" x14ac:dyDescent="0.35"/>
    <row r="111" customFormat="1" ht="21.75" customHeight="1" x14ac:dyDescent="0.35"/>
    <row r="112" customFormat="1" ht="21.75" customHeight="1" x14ac:dyDescent="0.35"/>
    <row r="113" customFormat="1" ht="21.75" customHeight="1" x14ac:dyDescent="0.35"/>
    <row r="114" customFormat="1" ht="21.75" customHeight="1" x14ac:dyDescent="0.35"/>
    <row r="115" customFormat="1" ht="21.75" customHeight="1" x14ac:dyDescent="0.35"/>
    <row r="116" customFormat="1" ht="21.75" customHeight="1" x14ac:dyDescent="0.35"/>
    <row r="117" customFormat="1" ht="21.75" customHeight="1" x14ac:dyDescent="0.35"/>
    <row r="118" customFormat="1" ht="21.75" customHeight="1" x14ac:dyDescent="0.35"/>
    <row r="119" customFormat="1" ht="21.75" customHeight="1" x14ac:dyDescent="0.35"/>
    <row r="120" customFormat="1" ht="21.75" customHeight="1" x14ac:dyDescent="0.35"/>
    <row r="121" customFormat="1" ht="21.75" customHeight="1" x14ac:dyDescent="0.35"/>
    <row r="122" customFormat="1" ht="21.75" customHeight="1" x14ac:dyDescent="0.35"/>
    <row r="123" customFormat="1" ht="21.75" customHeight="1" x14ac:dyDescent="0.35"/>
    <row r="124" customFormat="1" ht="21.75" customHeight="1" x14ac:dyDescent="0.35"/>
    <row r="125" customFormat="1" ht="21.75" customHeight="1" x14ac:dyDescent="0.35"/>
    <row r="126" customFormat="1" ht="21.75" customHeight="1" x14ac:dyDescent="0.35"/>
    <row r="127" customFormat="1" ht="21.75" customHeight="1" x14ac:dyDescent="0.35"/>
    <row r="128" customFormat="1" ht="21.75" customHeight="1" x14ac:dyDescent="0.35"/>
    <row r="129" customFormat="1" ht="21.75" customHeight="1" x14ac:dyDescent="0.35"/>
    <row r="130" customFormat="1" ht="21.75" customHeight="1" x14ac:dyDescent="0.35"/>
    <row r="131" customFormat="1" ht="21.75" customHeight="1" x14ac:dyDescent="0.35"/>
    <row r="132" customFormat="1" ht="21.75" customHeight="1" x14ac:dyDescent="0.35"/>
    <row r="133" customFormat="1" ht="21.75" customHeight="1" x14ac:dyDescent="0.35"/>
    <row r="134" customFormat="1" ht="21.75" customHeight="1" x14ac:dyDescent="0.35"/>
    <row r="135" customFormat="1" ht="21.75" customHeight="1" x14ac:dyDescent="0.35"/>
    <row r="136" customFormat="1" ht="21.75" customHeight="1" x14ac:dyDescent="0.35"/>
    <row r="137" customFormat="1" ht="21.75" customHeight="1" x14ac:dyDescent="0.35"/>
    <row r="138" customFormat="1" ht="21.75" customHeight="1" x14ac:dyDescent="0.35"/>
    <row r="139" customFormat="1" ht="21.75" customHeight="1" x14ac:dyDescent="0.35"/>
    <row r="140" customFormat="1" ht="21.75" customHeight="1" x14ac:dyDescent="0.35"/>
    <row r="141" customFormat="1" ht="21.75" customHeight="1" x14ac:dyDescent="0.35"/>
    <row r="142" customFormat="1" ht="21.75" customHeight="1" x14ac:dyDescent="0.35"/>
    <row r="143" customFormat="1" ht="21.75" customHeight="1" x14ac:dyDescent="0.35"/>
    <row r="144" customFormat="1" ht="21.75" customHeight="1" x14ac:dyDescent="0.35"/>
    <row r="145" customFormat="1" ht="21.75" customHeight="1" x14ac:dyDescent="0.35"/>
    <row r="146" customFormat="1" ht="21.75" customHeight="1" x14ac:dyDescent="0.35"/>
    <row r="147" customFormat="1" ht="21.75" customHeight="1" x14ac:dyDescent="0.35"/>
    <row r="148" customFormat="1" ht="21.75" customHeight="1" x14ac:dyDescent="0.35"/>
    <row r="149" customFormat="1" ht="21.75" customHeight="1" x14ac:dyDescent="0.35"/>
    <row r="150" customFormat="1" ht="21.75" customHeight="1" x14ac:dyDescent="0.35"/>
    <row r="151" customFormat="1" ht="21.75" customHeight="1" x14ac:dyDescent="0.35"/>
    <row r="152" customFormat="1" ht="21.75" customHeight="1" x14ac:dyDescent="0.35"/>
    <row r="153" customFormat="1" ht="21.75" customHeight="1" x14ac:dyDescent="0.35"/>
    <row r="154" customFormat="1" ht="21.75" customHeight="1" x14ac:dyDescent="0.35"/>
    <row r="155" customFormat="1" ht="21.75" customHeight="1" x14ac:dyDescent="0.35"/>
    <row r="156" customFormat="1" ht="21.75" customHeight="1" x14ac:dyDescent="0.35"/>
    <row r="157" customFormat="1" ht="21.75" customHeight="1" x14ac:dyDescent="0.35"/>
    <row r="158" customFormat="1" ht="21.75" customHeight="1" x14ac:dyDescent="0.35"/>
    <row r="159" customFormat="1" ht="21.75" customHeight="1" x14ac:dyDescent="0.35"/>
    <row r="160" customFormat="1" ht="21.75" customHeight="1" x14ac:dyDescent="0.35"/>
    <row r="161" customFormat="1" ht="21.75" customHeight="1" x14ac:dyDescent="0.35"/>
    <row r="162" customFormat="1" ht="21.75" customHeight="1" x14ac:dyDescent="0.35"/>
    <row r="163" customFormat="1" ht="21.75" customHeight="1" x14ac:dyDescent="0.35"/>
    <row r="164" customFormat="1" ht="21.75" customHeight="1" x14ac:dyDescent="0.35"/>
    <row r="165" customFormat="1" ht="21.75" customHeight="1" x14ac:dyDescent="0.35"/>
    <row r="166" customFormat="1" ht="21.75" customHeight="1" x14ac:dyDescent="0.35"/>
    <row r="167" customFormat="1" ht="21.75" customHeight="1" x14ac:dyDescent="0.35"/>
    <row r="168" customFormat="1" ht="21.75" customHeight="1" x14ac:dyDescent="0.35"/>
    <row r="169" customFormat="1" ht="21.75" customHeight="1" x14ac:dyDescent="0.35"/>
    <row r="170" customFormat="1" ht="21.75" customHeight="1" x14ac:dyDescent="0.35"/>
    <row r="171" customFormat="1" ht="21.75" customHeight="1" x14ac:dyDescent="0.35"/>
    <row r="172" customFormat="1" ht="21.75" customHeight="1" x14ac:dyDescent="0.35"/>
    <row r="173" customFormat="1" ht="21.75" customHeight="1" x14ac:dyDescent="0.35"/>
    <row r="174" customFormat="1" ht="21.75" customHeight="1" x14ac:dyDescent="0.35"/>
    <row r="175" customFormat="1" ht="21.75" customHeight="1" x14ac:dyDescent="0.35"/>
    <row r="176" customFormat="1" ht="21.75" customHeight="1" x14ac:dyDescent="0.35"/>
    <row r="177" customFormat="1" ht="21.75" customHeight="1" x14ac:dyDescent="0.35"/>
    <row r="178" customFormat="1" ht="21.75" customHeight="1" x14ac:dyDescent="0.35"/>
    <row r="179" customFormat="1" ht="21.75" customHeight="1" x14ac:dyDescent="0.35"/>
    <row r="180" customFormat="1" ht="21.75" customHeight="1" x14ac:dyDescent="0.35"/>
    <row r="181" customFormat="1" ht="21.75" customHeight="1" x14ac:dyDescent="0.35"/>
    <row r="182" customFormat="1" ht="21.75" customHeight="1" x14ac:dyDescent="0.35"/>
    <row r="183" customFormat="1" ht="21.75" customHeight="1" x14ac:dyDescent="0.35"/>
    <row r="184" customFormat="1" ht="21.75" customHeight="1" x14ac:dyDescent="0.35"/>
    <row r="185" customFormat="1" ht="21.75" customHeight="1" x14ac:dyDescent="0.35"/>
    <row r="186" customFormat="1" ht="21.75" customHeight="1" x14ac:dyDescent="0.35"/>
    <row r="187" customFormat="1" ht="21.75" customHeight="1" x14ac:dyDescent="0.35"/>
    <row r="188" customFormat="1" ht="21.75" customHeight="1" x14ac:dyDescent="0.35"/>
    <row r="189" customFormat="1" ht="21.75" customHeight="1" x14ac:dyDescent="0.35"/>
    <row r="190" customFormat="1" ht="21.75" customHeight="1" x14ac:dyDescent="0.35"/>
    <row r="191" customFormat="1" ht="21.75" customHeight="1" x14ac:dyDescent="0.35"/>
    <row r="192" customFormat="1" ht="21.75" customHeight="1" x14ac:dyDescent="0.35"/>
    <row r="193" customFormat="1" ht="21.75" customHeight="1" x14ac:dyDescent="0.35"/>
    <row r="194" customFormat="1" ht="21.75" customHeight="1" x14ac:dyDescent="0.35"/>
    <row r="195" customFormat="1" ht="21.75" customHeight="1" x14ac:dyDescent="0.35"/>
    <row r="196" customFormat="1" ht="21.75" customHeight="1" x14ac:dyDescent="0.35"/>
    <row r="197" customFormat="1" ht="21.75" customHeight="1" x14ac:dyDescent="0.35"/>
    <row r="198" customFormat="1" ht="21.75" customHeight="1" x14ac:dyDescent="0.35"/>
    <row r="199" customFormat="1" ht="21.75" customHeight="1" x14ac:dyDescent="0.35"/>
    <row r="200" customFormat="1" ht="21.75" customHeight="1" x14ac:dyDescent="0.35"/>
    <row r="201" customFormat="1" ht="21.75" customHeight="1" x14ac:dyDescent="0.35"/>
    <row r="202" customFormat="1" ht="21.75" customHeight="1" x14ac:dyDescent="0.35"/>
    <row r="203" customFormat="1" ht="21.75" customHeight="1" x14ac:dyDescent="0.35"/>
    <row r="204" customFormat="1" ht="21.75" customHeight="1" x14ac:dyDescent="0.35"/>
    <row r="205" customFormat="1" ht="21.75" customHeight="1" x14ac:dyDescent="0.35"/>
    <row r="206" customFormat="1" ht="21.75" customHeight="1" x14ac:dyDescent="0.35"/>
    <row r="207" customFormat="1" ht="21.75" customHeight="1" x14ac:dyDescent="0.35"/>
    <row r="208" customFormat="1" ht="21.75" customHeight="1" x14ac:dyDescent="0.35"/>
    <row r="209" customFormat="1" ht="21.75" customHeight="1" x14ac:dyDescent="0.35"/>
    <row r="210" customFormat="1" ht="21.75" customHeight="1" x14ac:dyDescent="0.35"/>
    <row r="211" customFormat="1" ht="21.75" customHeight="1" x14ac:dyDescent="0.35"/>
    <row r="212" customFormat="1" ht="21.75" customHeight="1" x14ac:dyDescent="0.35"/>
    <row r="213" customFormat="1" ht="21.75" customHeight="1" x14ac:dyDescent="0.35"/>
    <row r="214" customFormat="1" ht="21.75" customHeight="1" x14ac:dyDescent="0.35"/>
    <row r="215" customFormat="1" ht="21.75" customHeight="1" x14ac:dyDescent="0.35"/>
    <row r="216" customFormat="1" ht="21.75" customHeight="1" x14ac:dyDescent="0.35"/>
    <row r="217" customFormat="1" ht="21.75" customHeight="1" x14ac:dyDescent="0.35"/>
    <row r="218" customFormat="1" ht="21.75" customHeight="1" x14ac:dyDescent="0.35"/>
    <row r="219" customFormat="1" ht="21.75" customHeight="1" x14ac:dyDescent="0.35"/>
    <row r="220" customFormat="1" ht="21.75" customHeight="1" x14ac:dyDescent="0.35"/>
    <row r="221" customFormat="1" ht="21.75" customHeight="1" x14ac:dyDescent="0.35"/>
    <row r="222" customFormat="1" ht="21.75" customHeight="1" x14ac:dyDescent="0.35"/>
    <row r="223" customFormat="1" ht="21.75" customHeight="1" x14ac:dyDescent="0.35"/>
    <row r="224" customFormat="1" ht="21.75" customHeight="1" x14ac:dyDescent="0.35"/>
    <row r="225" customFormat="1" ht="21.75" customHeight="1" x14ac:dyDescent="0.35"/>
    <row r="226" customFormat="1" ht="21.75" customHeight="1" x14ac:dyDescent="0.35"/>
    <row r="227" customFormat="1" ht="21.75" customHeight="1" x14ac:dyDescent="0.35"/>
    <row r="228" customFormat="1" ht="21.75" customHeight="1" x14ac:dyDescent="0.35"/>
    <row r="229" customFormat="1" ht="21.75" customHeight="1" x14ac:dyDescent="0.35"/>
    <row r="230" customFormat="1" ht="21.75" customHeight="1" x14ac:dyDescent="0.35"/>
    <row r="231" customFormat="1" ht="21.75" customHeight="1" x14ac:dyDescent="0.35"/>
    <row r="232" customFormat="1" ht="21.75" customHeight="1" x14ac:dyDescent="0.35"/>
    <row r="233" customFormat="1" ht="21.75" customHeight="1" x14ac:dyDescent="0.35"/>
    <row r="234" customFormat="1" ht="21.75" customHeight="1" x14ac:dyDescent="0.35"/>
    <row r="235" customFormat="1" ht="21.75" customHeight="1" x14ac:dyDescent="0.35"/>
    <row r="236" customFormat="1" ht="21.75" customHeight="1" x14ac:dyDescent="0.35"/>
    <row r="237" customFormat="1" ht="21.75" customHeight="1" x14ac:dyDescent="0.35"/>
    <row r="238" customFormat="1" ht="21.75" customHeight="1" x14ac:dyDescent="0.35"/>
    <row r="239" customFormat="1" ht="21.75" customHeight="1" x14ac:dyDescent="0.35"/>
    <row r="240" customFormat="1" ht="21.75" customHeight="1" x14ac:dyDescent="0.35"/>
    <row r="241" customFormat="1" ht="21.75" customHeight="1" x14ac:dyDescent="0.35"/>
    <row r="242" customFormat="1" ht="21.75" customHeight="1" x14ac:dyDescent="0.35"/>
    <row r="243" customFormat="1" ht="21.75" customHeight="1" x14ac:dyDescent="0.35"/>
    <row r="244" customFormat="1" ht="21.75" customHeight="1" x14ac:dyDescent="0.35"/>
    <row r="245" customFormat="1" ht="21.75" customHeight="1" x14ac:dyDescent="0.35"/>
    <row r="246" customFormat="1" ht="21.75" customHeight="1" x14ac:dyDescent="0.35"/>
    <row r="247" customFormat="1" ht="21.75" customHeight="1" x14ac:dyDescent="0.35"/>
    <row r="248" customFormat="1" ht="21.75" customHeight="1" x14ac:dyDescent="0.35"/>
    <row r="249" customFormat="1" ht="21.75" customHeight="1" x14ac:dyDescent="0.35"/>
    <row r="250" customFormat="1" ht="21.75" customHeight="1" x14ac:dyDescent="0.35"/>
    <row r="251" customFormat="1" ht="21.75" customHeight="1" x14ac:dyDescent="0.35"/>
    <row r="252" customFormat="1" ht="21.75" customHeight="1" x14ac:dyDescent="0.35"/>
    <row r="253" customFormat="1" ht="21.75" customHeight="1" x14ac:dyDescent="0.35"/>
    <row r="254" customFormat="1" ht="21.75" customHeight="1" x14ac:dyDescent="0.35"/>
    <row r="255" customFormat="1" ht="21.75" customHeight="1" x14ac:dyDescent="0.35"/>
    <row r="256" customFormat="1" ht="21.75" customHeight="1" x14ac:dyDescent="0.35"/>
    <row r="257" customFormat="1" ht="21.75" customHeight="1" x14ac:dyDescent="0.35"/>
    <row r="258" customFormat="1" ht="21.75" customHeight="1" x14ac:dyDescent="0.35"/>
    <row r="259" customFormat="1" ht="21.75" customHeight="1" x14ac:dyDescent="0.35"/>
    <row r="260" customFormat="1" ht="21.75" customHeight="1" x14ac:dyDescent="0.35"/>
    <row r="261" customFormat="1" ht="21.75" customHeight="1" x14ac:dyDescent="0.35"/>
  </sheetData>
  <mergeCells count="1">
    <mergeCell ref="I6:P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9AD3F-7B7D-4CF5-BEAE-437352C05A71}">
  <dimension ref="A1:Y286"/>
  <sheetViews>
    <sheetView showGridLines="0" topLeftCell="A30" workbookViewId="0">
      <selection activeCell="I43" sqref="I43"/>
    </sheetView>
  </sheetViews>
  <sheetFormatPr defaultRowHeight="14.5" x14ac:dyDescent="0.35"/>
  <cols>
    <col min="1" max="1" width="5.90625" style="7" customWidth="1"/>
    <col min="2" max="2" width="28.7265625" customWidth="1"/>
    <col min="3" max="8" width="2.7265625" customWidth="1"/>
    <col min="9" max="16" width="12.6328125" customWidth="1"/>
    <col min="17" max="20" width="15" customWidth="1"/>
    <col min="259" max="259" width="5.08984375" customWidth="1"/>
    <col min="260" max="260" width="41.7265625" customWidth="1"/>
    <col min="261" max="261" width="14.7265625" customWidth="1"/>
    <col min="262" max="262" width="14.90625" customWidth="1"/>
    <col min="263" max="264" width="11.7265625" customWidth="1"/>
    <col min="265" max="265" width="11.90625" bestFit="1" customWidth="1"/>
    <col min="267" max="267" width="10.26953125" bestFit="1" customWidth="1"/>
    <col min="268" max="268" width="11.26953125" customWidth="1"/>
    <col min="269" max="269" width="5" customWidth="1"/>
    <col min="270" max="275" width="15" customWidth="1"/>
    <col min="515" max="515" width="5.08984375" customWidth="1"/>
    <col min="516" max="516" width="41.7265625" customWidth="1"/>
    <col min="517" max="517" width="14.7265625" customWidth="1"/>
    <col min="518" max="518" width="14.90625" customWidth="1"/>
    <col min="519" max="520" width="11.7265625" customWidth="1"/>
    <col min="521" max="521" width="11.90625" bestFit="1" customWidth="1"/>
    <col min="523" max="523" width="10.26953125" bestFit="1" customWidth="1"/>
    <col min="524" max="524" width="11.26953125" customWidth="1"/>
    <col min="525" max="525" width="5" customWidth="1"/>
    <col min="526" max="531" width="15" customWidth="1"/>
    <col min="771" max="771" width="5.08984375" customWidth="1"/>
    <col min="772" max="772" width="41.7265625" customWidth="1"/>
    <col min="773" max="773" width="14.7265625" customWidth="1"/>
    <col min="774" max="774" width="14.90625" customWidth="1"/>
    <col min="775" max="776" width="11.7265625" customWidth="1"/>
    <col min="777" max="777" width="11.90625" bestFit="1" customWidth="1"/>
    <col min="779" max="779" width="10.26953125" bestFit="1" customWidth="1"/>
    <col min="780" max="780" width="11.26953125" customWidth="1"/>
    <col min="781" max="781" width="5" customWidth="1"/>
    <col min="782" max="787" width="15" customWidth="1"/>
    <col min="1027" max="1027" width="5.08984375" customWidth="1"/>
    <col min="1028" max="1028" width="41.7265625" customWidth="1"/>
    <col min="1029" max="1029" width="14.7265625" customWidth="1"/>
    <col min="1030" max="1030" width="14.90625" customWidth="1"/>
    <col min="1031" max="1032" width="11.7265625" customWidth="1"/>
    <col min="1033" max="1033" width="11.90625" bestFit="1" customWidth="1"/>
    <col min="1035" max="1035" width="10.26953125" bestFit="1" customWidth="1"/>
    <col min="1036" max="1036" width="11.26953125" customWidth="1"/>
    <col min="1037" max="1037" width="5" customWidth="1"/>
    <col min="1038" max="1043" width="15" customWidth="1"/>
    <col min="1283" max="1283" width="5.08984375" customWidth="1"/>
    <col min="1284" max="1284" width="41.7265625" customWidth="1"/>
    <col min="1285" max="1285" width="14.7265625" customWidth="1"/>
    <col min="1286" max="1286" width="14.90625" customWidth="1"/>
    <col min="1287" max="1288" width="11.7265625" customWidth="1"/>
    <col min="1289" max="1289" width="11.90625" bestFit="1" customWidth="1"/>
    <col min="1291" max="1291" width="10.26953125" bestFit="1" customWidth="1"/>
    <col min="1292" max="1292" width="11.26953125" customWidth="1"/>
    <col min="1293" max="1293" width="5" customWidth="1"/>
    <col min="1294" max="1299" width="15" customWidth="1"/>
    <col min="1539" max="1539" width="5.08984375" customWidth="1"/>
    <col min="1540" max="1540" width="41.7265625" customWidth="1"/>
    <col min="1541" max="1541" width="14.7265625" customWidth="1"/>
    <col min="1542" max="1542" width="14.90625" customWidth="1"/>
    <col min="1543" max="1544" width="11.7265625" customWidth="1"/>
    <col min="1545" max="1545" width="11.90625" bestFit="1" customWidth="1"/>
    <col min="1547" max="1547" width="10.26953125" bestFit="1" customWidth="1"/>
    <col min="1548" max="1548" width="11.26953125" customWidth="1"/>
    <col min="1549" max="1549" width="5" customWidth="1"/>
    <col min="1550" max="1555" width="15" customWidth="1"/>
    <col min="1795" max="1795" width="5.08984375" customWidth="1"/>
    <col min="1796" max="1796" width="41.7265625" customWidth="1"/>
    <col min="1797" max="1797" width="14.7265625" customWidth="1"/>
    <col min="1798" max="1798" width="14.90625" customWidth="1"/>
    <col min="1799" max="1800" width="11.7265625" customWidth="1"/>
    <col min="1801" max="1801" width="11.90625" bestFit="1" customWidth="1"/>
    <col min="1803" max="1803" width="10.26953125" bestFit="1" customWidth="1"/>
    <col min="1804" max="1804" width="11.26953125" customWidth="1"/>
    <col min="1805" max="1805" width="5" customWidth="1"/>
    <col min="1806" max="1811" width="15" customWidth="1"/>
    <col min="2051" max="2051" width="5.08984375" customWidth="1"/>
    <col min="2052" max="2052" width="41.7265625" customWidth="1"/>
    <col min="2053" max="2053" width="14.7265625" customWidth="1"/>
    <col min="2054" max="2054" width="14.90625" customWidth="1"/>
    <col min="2055" max="2056" width="11.7265625" customWidth="1"/>
    <col min="2057" max="2057" width="11.90625" bestFit="1" customWidth="1"/>
    <col min="2059" max="2059" width="10.26953125" bestFit="1" customWidth="1"/>
    <col min="2060" max="2060" width="11.26953125" customWidth="1"/>
    <col min="2061" max="2061" width="5" customWidth="1"/>
    <col min="2062" max="2067" width="15" customWidth="1"/>
    <col min="2307" max="2307" width="5.08984375" customWidth="1"/>
    <col min="2308" max="2308" width="41.7265625" customWidth="1"/>
    <col min="2309" max="2309" width="14.7265625" customWidth="1"/>
    <col min="2310" max="2310" width="14.90625" customWidth="1"/>
    <col min="2311" max="2312" width="11.7265625" customWidth="1"/>
    <col min="2313" max="2313" width="11.90625" bestFit="1" customWidth="1"/>
    <col min="2315" max="2315" width="10.26953125" bestFit="1" customWidth="1"/>
    <col min="2316" max="2316" width="11.26953125" customWidth="1"/>
    <col min="2317" max="2317" width="5" customWidth="1"/>
    <col min="2318" max="2323" width="15" customWidth="1"/>
    <col min="2563" max="2563" width="5.08984375" customWidth="1"/>
    <col min="2564" max="2564" width="41.7265625" customWidth="1"/>
    <col min="2565" max="2565" width="14.7265625" customWidth="1"/>
    <col min="2566" max="2566" width="14.90625" customWidth="1"/>
    <col min="2567" max="2568" width="11.7265625" customWidth="1"/>
    <col min="2569" max="2569" width="11.90625" bestFit="1" customWidth="1"/>
    <col min="2571" max="2571" width="10.26953125" bestFit="1" customWidth="1"/>
    <col min="2572" max="2572" width="11.26953125" customWidth="1"/>
    <col min="2573" max="2573" width="5" customWidth="1"/>
    <col min="2574" max="2579" width="15" customWidth="1"/>
    <col min="2819" max="2819" width="5.08984375" customWidth="1"/>
    <col min="2820" max="2820" width="41.7265625" customWidth="1"/>
    <col min="2821" max="2821" width="14.7265625" customWidth="1"/>
    <col min="2822" max="2822" width="14.90625" customWidth="1"/>
    <col min="2823" max="2824" width="11.7265625" customWidth="1"/>
    <col min="2825" max="2825" width="11.90625" bestFit="1" customWidth="1"/>
    <col min="2827" max="2827" width="10.26953125" bestFit="1" customWidth="1"/>
    <col min="2828" max="2828" width="11.26953125" customWidth="1"/>
    <col min="2829" max="2829" width="5" customWidth="1"/>
    <col min="2830" max="2835" width="15" customWidth="1"/>
    <col min="3075" max="3075" width="5.08984375" customWidth="1"/>
    <col min="3076" max="3076" width="41.7265625" customWidth="1"/>
    <col min="3077" max="3077" width="14.7265625" customWidth="1"/>
    <col min="3078" max="3078" width="14.90625" customWidth="1"/>
    <col min="3079" max="3080" width="11.7265625" customWidth="1"/>
    <col min="3081" max="3081" width="11.90625" bestFit="1" customWidth="1"/>
    <col min="3083" max="3083" width="10.26953125" bestFit="1" customWidth="1"/>
    <col min="3084" max="3084" width="11.26953125" customWidth="1"/>
    <col min="3085" max="3085" width="5" customWidth="1"/>
    <col min="3086" max="3091" width="15" customWidth="1"/>
    <col min="3331" max="3331" width="5.08984375" customWidth="1"/>
    <col min="3332" max="3332" width="41.7265625" customWidth="1"/>
    <col min="3333" max="3333" width="14.7265625" customWidth="1"/>
    <col min="3334" max="3334" width="14.90625" customWidth="1"/>
    <col min="3335" max="3336" width="11.7265625" customWidth="1"/>
    <col min="3337" max="3337" width="11.90625" bestFit="1" customWidth="1"/>
    <col min="3339" max="3339" width="10.26953125" bestFit="1" customWidth="1"/>
    <col min="3340" max="3340" width="11.26953125" customWidth="1"/>
    <col min="3341" max="3341" width="5" customWidth="1"/>
    <col min="3342" max="3347" width="15" customWidth="1"/>
    <col min="3587" max="3587" width="5.08984375" customWidth="1"/>
    <col min="3588" max="3588" width="41.7265625" customWidth="1"/>
    <col min="3589" max="3589" width="14.7265625" customWidth="1"/>
    <col min="3590" max="3590" width="14.90625" customWidth="1"/>
    <col min="3591" max="3592" width="11.7265625" customWidth="1"/>
    <col min="3593" max="3593" width="11.90625" bestFit="1" customWidth="1"/>
    <col min="3595" max="3595" width="10.26953125" bestFit="1" customWidth="1"/>
    <col min="3596" max="3596" width="11.26953125" customWidth="1"/>
    <col min="3597" max="3597" width="5" customWidth="1"/>
    <col min="3598" max="3603" width="15" customWidth="1"/>
    <col min="3843" max="3843" width="5.08984375" customWidth="1"/>
    <col min="3844" max="3844" width="41.7265625" customWidth="1"/>
    <col min="3845" max="3845" width="14.7265625" customWidth="1"/>
    <col min="3846" max="3846" width="14.90625" customWidth="1"/>
    <col min="3847" max="3848" width="11.7265625" customWidth="1"/>
    <col min="3849" max="3849" width="11.90625" bestFit="1" customWidth="1"/>
    <col min="3851" max="3851" width="10.26953125" bestFit="1" customWidth="1"/>
    <col min="3852" max="3852" width="11.26953125" customWidth="1"/>
    <col min="3853" max="3853" width="5" customWidth="1"/>
    <col min="3854" max="3859" width="15" customWidth="1"/>
    <col min="4099" max="4099" width="5.08984375" customWidth="1"/>
    <col min="4100" max="4100" width="41.7265625" customWidth="1"/>
    <col min="4101" max="4101" width="14.7265625" customWidth="1"/>
    <col min="4102" max="4102" width="14.90625" customWidth="1"/>
    <col min="4103" max="4104" width="11.7265625" customWidth="1"/>
    <col min="4105" max="4105" width="11.90625" bestFit="1" customWidth="1"/>
    <col min="4107" max="4107" width="10.26953125" bestFit="1" customWidth="1"/>
    <col min="4108" max="4108" width="11.26953125" customWidth="1"/>
    <col min="4109" max="4109" width="5" customWidth="1"/>
    <col min="4110" max="4115" width="15" customWidth="1"/>
    <col min="4355" max="4355" width="5.08984375" customWidth="1"/>
    <col min="4356" max="4356" width="41.7265625" customWidth="1"/>
    <col min="4357" max="4357" width="14.7265625" customWidth="1"/>
    <col min="4358" max="4358" width="14.90625" customWidth="1"/>
    <col min="4359" max="4360" width="11.7265625" customWidth="1"/>
    <col min="4361" max="4361" width="11.90625" bestFit="1" customWidth="1"/>
    <col min="4363" max="4363" width="10.26953125" bestFit="1" customWidth="1"/>
    <col min="4364" max="4364" width="11.26953125" customWidth="1"/>
    <col min="4365" max="4365" width="5" customWidth="1"/>
    <col min="4366" max="4371" width="15" customWidth="1"/>
    <col min="4611" max="4611" width="5.08984375" customWidth="1"/>
    <col min="4612" max="4612" width="41.7265625" customWidth="1"/>
    <col min="4613" max="4613" width="14.7265625" customWidth="1"/>
    <col min="4614" max="4614" width="14.90625" customWidth="1"/>
    <col min="4615" max="4616" width="11.7265625" customWidth="1"/>
    <col min="4617" max="4617" width="11.90625" bestFit="1" customWidth="1"/>
    <col min="4619" max="4619" width="10.26953125" bestFit="1" customWidth="1"/>
    <col min="4620" max="4620" width="11.26953125" customWidth="1"/>
    <col min="4621" max="4621" width="5" customWidth="1"/>
    <col min="4622" max="4627" width="15" customWidth="1"/>
    <col min="4867" max="4867" width="5.08984375" customWidth="1"/>
    <col min="4868" max="4868" width="41.7265625" customWidth="1"/>
    <col min="4869" max="4869" width="14.7265625" customWidth="1"/>
    <col min="4870" max="4870" width="14.90625" customWidth="1"/>
    <col min="4871" max="4872" width="11.7265625" customWidth="1"/>
    <col min="4873" max="4873" width="11.90625" bestFit="1" customWidth="1"/>
    <col min="4875" max="4875" width="10.26953125" bestFit="1" customWidth="1"/>
    <col min="4876" max="4876" width="11.26953125" customWidth="1"/>
    <col min="4877" max="4877" width="5" customWidth="1"/>
    <col min="4878" max="4883" width="15" customWidth="1"/>
    <col min="5123" max="5123" width="5.08984375" customWidth="1"/>
    <col min="5124" max="5124" width="41.7265625" customWidth="1"/>
    <col min="5125" max="5125" width="14.7265625" customWidth="1"/>
    <col min="5126" max="5126" width="14.90625" customWidth="1"/>
    <col min="5127" max="5128" width="11.7265625" customWidth="1"/>
    <col min="5129" max="5129" width="11.90625" bestFit="1" customWidth="1"/>
    <col min="5131" max="5131" width="10.26953125" bestFit="1" customWidth="1"/>
    <col min="5132" max="5132" width="11.26953125" customWidth="1"/>
    <col min="5133" max="5133" width="5" customWidth="1"/>
    <col min="5134" max="5139" width="15" customWidth="1"/>
    <col min="5379" max="5379" width="5.08984375" customWidth="1"/>
    <col min="5380" max="5380" width="41.7265625" customWidth="1"/>
    <col min="5381" max="5381" width="14.7265625" customWidth="1"/>
    <col min="5382" max="5382" width="14.90625" customWidth="1"/>
    <col min="5383" max="5384" width="11.7265625" customWidth="1"/>
    <col min="5385" max="5385" width="11.90625" bestFit="1" customWidth="1"/>
    <col min="5387" max="5387" width="10.26953125" bestFit="1" customWidth="1"/>
    <col min="5388" max="5388" width="11.26953125" customWidth="1"/>
    <col min="5389" max="5389" width="5" customWidth="1"/>
    <col min="5390" max="5395" width="15" customWidth="1"/>
    <col min="5635" max="5635" width="5.08984375" customWidth="1"/>
    <col min="5636" max="5636" width="41.7265625" customWidth="1"/>
    <col min="5637" max="5637" width="14.7265625" customWidth="1"/>
    <col min="5638" max="5638" width="14.90625" customWidth="1"/>
    <col min="5639" max="5640" width="11.7265625" customWidth="1"/>
    <col min="5641" max="5641" width="11.90625" bestFit="1" customWidth="1"/>
    <col min="5643" max="5643" width="10.26953125" bestFit="1" customWidth="1"/>
    <col min="5644" max="5644" width="11.26953125" customWidth="1"/>
    <col min="5645" max="5645" width="5" customWidth="1"/>
    <col min="5646" max="5651" width="15" customWidth="1"/>
    <col min="5891" max="5891" width="5.08984375" customWidth="1"/>
    <col min="5892" max="5892" width="41.7265625" customWidth="1"/>
    <col min="5893" max="5893" width="14.7265625" customWidth="1"/>
    <col min="5894" max="5894" width="14.90625" customWidth="1"/>
    <col min="5895" max="5896" width="11.7265625" customWidth="1"/>
    <col min="5897" max="5897" width="11.90625" bestFit="1" customWidth="1"/>
    <col min="5899" max="5899" width="10.26953125" bestFit="1" customWidth="1"/>
    <col min="5900" max="5900" width="11.26953125" customWidth="1"/>
    <col min="5901" max="5901" width="5" customWidth="1"/>
    <col min="5902" max="5907" width="15" customWidth="1"/>
    <col min="6147" max="6147" width="5.08984375" customWidth="1"/>
    <col min="6148" max="6148" width="41.7265625" customWidth="1"/>
    <col min="6149" max="6149" width="14.7265625" customWidth="1"/>
    <col min="6150" max="6150" width="14.90625" customWidth="1"/>
    <col min="6151" max="6152" width="11.7265625" customWidth="1"/>
    <col min="6153" max="6153" width="11.90625" bestFit="1" customWidth="1"/>
    <col min="6155" max="6155" width="10.26953125" bestFit="1" customWidth="1"/>
    <col min="6156" max="6156" width="11.26953125" customWidth="1"/>
    <col min="6157" max="6157" width="5" customWidth="1"/>
    <col min="6158" max="6163" width="15" customWidth="1"/>
    <col min="6403" max="6403" width="5.08984375" customWidth="1"/>
    <col min="6404" max="6404" width="41.7265625" customWidth="1"/>
    <col min="6405" max="6405" width="14.7265625" customWidth="1"/>
    <col min="6406" max="6406" width="14.90625" customWidth="1"/>
    <col min="6407" max="6408" width="11.7265625" customWidth="1"/>
    <col min="6409" max="6409" width="11.90625" bestFit="1" customWidth="1"/>
    <col min="6411" max="6411" width="10.26953125" bestFit="1" customWidth="1"/>
    <col min="6412" max="6412" width="11.26953125" customWidth="1"/>
    <col min="6413" max="6413" width="5" customWidth="1"/>
    <col min="6414" max="6419" width="15" customWidth="1"/>
    <col min="6659" max="6659" width="5.08984375" customWidth="1"/>
    <col min="6660" max="6660" width="41.7265625" customWidth="1"/>
    <col min="6661" max="6661" width="14.7265625" customWidth="1"/>
    <col min="6662" max="6662" width="14.90625" customWidth="1"/>
    <col min="6663" max="6664" width="11.7265625" customWidth="1"/>
    <col min="6665" max="6665" width="11.90625" bestFit="1" customWidth="1"/>
    <col min="6667" max="6667" width="10.26953125" bestFit="1" customWidth="1"/>
    <col min="6668" max="6668" width="11.26953125" customWidth="1"/>
    <col min="6669" max="6669" width="5" customWidth="1"/>
    <col min="6670" max="6675" width="15" customWidth="1"/>
    <col min="6915" max="6915" width="5.08984375" customWidth="1"/>
    <col min="6916" max="6916" width="41.7265625" customWidth="1"/>
    <col min="6917" max="6917" width="14.7265625" customWidth="1"/>
    <col min="6918" max="6918" width="14.90625" customWidth="1"/>
    <col min="6919" max="6920" width="11.7265625" customWidth="1"/>
    <col min="6921" max="6921" width="11.90625" bestFit="1" customWidth="1"/>
    <col min="6923" max="6923" width="10.26953125" bestFit="1" customWidth="1"/>
    <col min="6924" max="6924" width="11.26953125" customWidth="1"/>
    <col min="6925" max="6925" width="5" customWidth="1"/>
    <col min="6926" max="6931" width="15" customWidth="1"/>
    <col min="7171" max="7171" width="5.08984375" customWidth="1"/>
    <col min="7172" max="7172" width="41.7265625" customWidth="1"/>
    <col min="7173" max="7173" width="14.7265625" customWidth="1"/>
    <col min="7174" max="7174" width="14.90625" customWidth="1"/>
    <col min="7175" max="7176" width="11.7265625" customWidth="1"/>
    <col min="7177" max="7177" width="11.90625" bestFit="1" customWidth="1"/>
    <col min="7179" max="7179" width="10.26953125" bestFit="1" customWidth="1"/>
    <col min="7180" max="7180" width="11.26953125" customWidth="1"/>
    <col min="7181" max="7181" width="5" customWidth="1"/>
    <col min="7182" max="7187" width="15" customWidth="1"/>
    <col min="7427" max="7427" width="5.08984375" customWidth="1"/>
    <col min="7428" max="7428" width="41.7265625" customWidth="1"/>
    <col min="7429" max="7429" width="14.7265625" customWidth="1"/>
    <col min="7430" max="7430" width="14.90625" customWidth="1"/>
    <col min="7431" max="7432" width="11.7265625" customWidth="1"/>
    <col min="7433" max="7433" width="11.90625" bestFit="1" customWidth="1"/>
    <col min="7435" max="7435" width="10.26953125" bestFit="1" customWidth="1"/>
    <col min="7436" max="7436" width="11.26953125" customWidth="1"/>
    <col min="7437" max="7437" width="5" customWidth="1"/>
    <col min="7438" max="7443" width="15" customWidth="1"/>
    <col min="7683" max="7683" width="5.08984375" customWidth="1"/>
    <col min="7684" max="7684" width="41.7265625" customWidth="1"/>
    <col min="7685" max="7685" width="14.7265625" customWidth="1"/>
    <col min="7686" max="7686" width="14.90625" customWidth="1"/>
    <col min="7687" max="7688" width="11.7265625" customWidth="1"/>
    <col min="7689" max="7689" width="11.90625" bestFit="1" customWidth="1"/>
    <col min="7691" max="7691" width="10.26953125" bestFit="1" customWidth="1"/>
    <col min="7692" max="7692" width="11.26953125" customWidth="1"/>
    <col min="7693" max="7693" width="5" customWidth="1"/>
    <col min="7694" max="7699" width="15" customWidth="1"/>
    <col min="7939" max="7939" width="5.08984375" customWidth="1"/>
    <col min="7940" max="7940" width="41.7265625" customWidth="1"/>
    <col min="7941" max="7941" width="14.7265625" customWidth="1"/>
    <col min="7942" max="7942" width="14.90625" customWidth="1"/>
    <col min="7943" max="7944" width="11.7265625" customWidth="1"/>
    <col min="7945" max="7945" width="11.90625" bestFit="1" customWidth="1"/>
    <col min="7947" max="7947" width="10.26953125" bestFit="1" customWidth="1"/>
    <col min="7948" max="7948" width="11.26953125" customWidth="1"/>
    <col min="7949" max="7949" width="5" customWidth="1"/>
    <col min="7950" max="7955" width="15" customWidth="1"/>
    <col min="8195" max="8195" width="5.08984375" customWidth="1"/>
    <col min="8196" max="8196" width="41.7265625" customWidth="1"/>
    <col min="8197" max="8197" width="14.7265625" customWidth="1"/>
    <col min="8198" max="8198" width="14.90625" customWidth="1"/>
    <col min="8199" max="8200" width="11.7265625" customWidth="1"/>
    <col min="8201" max="8201" width="11.90625" bestFit="1" customWidth="1"/>
    <col min="8203" max="8203" width="10.26953125" bestFit="1" customWidth="1"/>
    <col min="8204" max="8204" width="11.26953125" customWidth="1"/>
    <col min="8205" max="8205" width="5" customWidth="1"/>
    <col min="8206" max="8211" width="15" customWidth="1"/>
    <col min="8451" max="8451" width="5.08984375" customWidth="1"/>
    <col min="8452" max="8452" width="41.7265625" customWidth="1"/>
    <col min="8453" max="8453" width="14.7265625" customWidth="1"/>
    <col min="8454" max="8454" width="14.90625" customWidth="1"/>
    <col min="8455" max="8456" width="11.7265625" customWidth="1"/>
    <col min="8457" max="8457" width="11.90625" bestFit="1" customWidth="1"/>
    <col min="8459" max="8459" width="10.26953125" bestFit="1" customWidth="1"/>
    <col min="8460" max="8460" width="11.26953125" customWidth="1"/>
    <col min="8461" max="8461" width="5" customWidth="1"/>
    <col min="8462" max="8467" width="15" customWidth="1"/>
    <col min="8707" max="8707" width="5.08984375" customWidth="1"/>
    <col min="8708" max="8708" width="41.7265625" customWidth="1"/>
    <col min="8709" max="8709" width="14.7265625" customWidth="1"/>
    <col min="8710" max="8710" width="14.90625" customWidth="1"/>
    <col min="8711" max="8712" width="11.7265625" customWidth="1"/>
    <col min="8713" max="8713" width="11.90625" bestFit="1" customWidth="1"/>
    <col min="8715" max="8715" width="10.26953125" bestFit="1" customWidth="1"/>
    <col min="8716" max="8716" width="11.26953125" customWidth="1"/>
    <col min="8717" max="8717" width="5" customWidth="1"/>
    <col min="8718" max="8723" width="15" customWidth="1"/>
    <col min="8963" max="8963" width="5.08984375" customWidth="1"/>
    <col min="8964" max="8964" width="41.7265625" customWidth="1"/>
    <col min="8965" max="8965" width="14.7265625" customWidth="1"/>
    <col min="8966" max="8966" width="14.90625" customWidth="1"/>
    <col min="8967" max="8968" width="11.7265625" customWidth="1"/>
    <col min="8969" max="8969" width="11.90625" bestFit="1" customWidth="1"/>
    <col min="8971" max="8971" width="10.26953125" bestFit="1" customWidth="1"/>
    <col min="8972" max="8972" width="11.26953125" customWidth="1"/>
    <col min="8973" max="8973" width="5" customWidth="1"/>
    <col min="8974" max="8979" width="15" customWidth="1"/>
    <col min="9219" max="9219" width="5.08984375" customWidth="1"/>
    <col min="9220" max="9220" width="41.7265625" customWidth="1"/>
    <col min="9221" max="9221" width="14.7265625" customWidth="1"/>
    <col min="9222" max="9222" width="14.90625" customWidth="1"/>
    <col min="9223" max="9224" width="11.7265625" customWidth="1"/>
    <col min="9225" max="9225" width="11.90625" bestFit="1" customWidth="1"/>
    <col min="9227" max="9227" width="10.26953125" bestFit="1" customWidth="1"/>
    <col min="9228" max="9228" width="11.26953125" customWidth="1"/>
    <col min="9229" max="9229" width="5" customWidth="1"/>
    <col min="9230" max="9235" width="15" customWidth="1"/>
    <col min="9475" max="9475" width="5.08984375" customWidth="1"/>
    <col min="9476" max="9476" width="41.7265625" customWidth="1"/>
    <col min="9477" max="9477" width="14.7265625" customWidth="1"/>
    <col min="9478" max="9478" width="14.90625" customWidth="1"/>
    <col min="9479" max="9480" width="11.7265625" customWidth="1"/>
    <col min="9481" max="9481" width="11.90625" bestFit="1" customWidth="1"/>
    <col min="9483" max="9483" width="10.26953125" bestFit="1" customWidth="1"/>
    <col min="9484" max="9484" width="11.26953125" customWidth="1"/>
    <col min="9485" max="9485" width="5" customWidth="1"/>
    <col min="9486" max="9491" width="15" customWidth="1"/>
    <col min="9731" max="9731" width="5.08984375" customWidth="1"/>
    <col min="9732" max="9732" width="41.7265625" customWidth="1"/>
    <col min="9733" max="9733" width="14.7265625" customWidth="1"/>
    <col min="9734" max="9734" width="14.90625" customWidth="1"/>
    <col min="9735" max="9736" width="11.7265625" customWidth="1"/>
    <col min="9737" max="9737" width="11.90625" bestFit="1" customWidth="1"/>
    <col min="9739" max="9739" width="10.26953125" bestFit="1" customWidth="1"/>
    <col min="9740" max="9740" width="11.26953125" customWidth="1"/>
    <col min="9741" max="9741" width="5" customWidth="1"/>
    <col min="9742" max="9747" width="15" customWidth="1"/>
    <col min="9987" max="9987" width="5.08984375" customWidth="1"/>
    <col min="9988" max="9988" width="41.7265625" customWidth="1"/>
    <col min="9989" max="9989" width="14.7265625" customWidth="1"/>
    <col min="9990" max="9990" width="14.90625" customWidth="1"/>
    <col min="9991" max="9992" width="11.7265625" customWidth="1"/>
    <col min="9993" max="9993" width="11.90625" bestFit="1" customWidth="1"/>
    <col min="9995" max="9995" width="10.26953125" bestFit="1" customWidth="1"/>
    <col min="9996" max="9996" width="11.26953125" customWidth="1"/>
    <col min="9997" max="9997" width="5" customWidth="1"/>
    <col min="9998" max="10003" width="15" customWidth="1"/>
    <col min="10243" max="10243" width="5.08984375" customWidth="1"/>
    <col min="10244" max="10244" width="41.7265625" customWidth="1"/>
    <col min="10245" max="10245" width="14.7265625" customWidth="1"/>
    <col min="10246" max="10246" width="14.90625" customWidth="1"/>
    <col min="10247" max="10248" width="11.7265625" customWidth="1"/>
    <col min="10249" max="10249" width="11.90625" bestFit="1" customWidth="1"/>
    <col min="10251" max="10251" width="10.26953125" bestFit="1" customWidth="1"/>
    <col min="10252" max="10252" width="11.26953125" customWidth="1"/>
    <col min="10253" max="10253" width="5" customWidth="1"/>
    <col min="10254" max="10259" width="15" customWidth="1"/>
    <col min="10499" max="10499" width="5.08984375" customWidth="1"/>
    <col min="10500" max="10500" width="41.7265625" customWidth="1"/>
    <col min="10501" max="10501" width="14.7265625" customWidth="1"/>
    <col min="10502" max="10502" width="14.90625" customWidth="1"/>
    <col min="10503" max="10504" width="11.7265625" customWidth="1"/>
    <col min="10505" max="10505" width="11.90625" bestFit="1" customWidth="1"/>
    <col min="10507" max="10507" width="10.26953125" bestFit="1" customWidth="1"/>
    <col min="10508" max="10508" width="11.26953125" customWidth="1"/>
    <col min="10509" max="10509" width="5" customWidth="1"/>
    <col min="10510" max="10515" width="15" customWidth="1"/>
    <col min="10755" max="10755" width="5.08984375" customWidth="1"/>
    <col min="10756" max="10756" width="41.7265625" customWidth="1"/>
    <col min="10757" max="10757" width="14.7265625" customWidth="1"/>
    <col min="10758" max="10758" width="14.90625" customWidth="1"/>
    <col min="10759" max="10760" width="11.7265625" customWidth="1"/>
    <col min="10761" max="10761" width="11.90625" bestFit="1" customWidth="1"/>
    <col min="10763" max="10763" width="10.26953125" bestFit="1" customWidth="1"/>
    <col min="10764" max="10764" width="11.26953125" customWidth="1"/>
    <col min="10765" max="10765" width="5" customWidth="1"/>
    <col min="10766" max="10771" width="15" customWidth="1"/>
    <col min="11011" max="11011" width="5.08984375" customWidth="1"/>
    <col min="11012" max="11012" width="41.7265625" customWidth="1"/>
    <col min="11013" max="11013" width="14.7265625" customWidth="1"/>
    <col min="11014" max="11014" width="14.90625" customWidth="1"/>
    <col min="11015" max="11016" width="11.7265625" customWidth="1"/>
    <col min="11017" max="11017" width="11.90625" bestFit="1" customWidth="1"/>
    <col min="11019" max="11019" width="10.26953125" bestFit="1" customWidth="1"/>
    <col min="11020" max="11020" width="11.26953125" customWidth="1"/>
    <col min="11021" max="11021" width="5" customWidth="1"/>
    <col min="11022" max="11027" width="15" customWidth="1"/>
    <col min="11267" max="11267" width="5.08984375" customWidth="1"/>
    <col min="11268" max="11268" width="41.7265625" customWidth="1"/>
    <col min="11269" max="11269" width="14.7265625" customWidth="1"/>
    <col min="11270" max="11270" width="14.90625" customWidth="1"/>
    <col min="11271" max="11272" width="11.7265625" customWidth="1"/>
    <col min="11273" max="11273" width="11.90625" bestFit="1" customWidth="1"/>
    <col min="11275" max="11275" width="10.26953125" bestFit="1" customWidth="1"/>
    <col min="11276" max="11276" width="11.26953125" customWidth="1"/>
    <col min="11277" max="11277" width="5" customWidth="1"/>
    <col min="11278" max="11283" width="15" customWidth="1"/>
    <col min="11523" max="11523" width="5.08984375" customWidth="1"/>
    <col min="11524" max="11524" width="41.7265625" customWidth="1"/>
    <col min="11525" max="11525" width="14.7265625" customWidth="1"/>
    <col min="11526" max="11526" width="14.90625" customWidth="1"/>
    <col min="11527" max="11528" width="11.7265625" customWidth="1"/>
    <col min="11529" max="11529" width="11.90625" bestFit="1" customWidth="1"/>
    <col min="11531" max="11531" width="10.26953125" bestFit="1" customWidth="1"/>
    <col min="11532" max="11532" width="11.26953125" customWidth="1"/>
    <col min="11533" max="11533" width="5" customWidth="1"/>
    <col min="11534" max="11539" width="15" customWidth="1"/>
    <col min="11779" max="11779" width="5.08984375" customWidth="1"/>
    <col min="11780" max="11780" width="41.7265625" customWidth="1"/>
    <col min="11781" max="11781" width="14.7265625" customWidth="1"/>
    <col min="11782" max="11782" width="14.90625" customWidth="1"/>
    <col min="11783" max="11784" width="11.7265625" customWidth="1"/>
    <col min="11785" max="11785" width="11.90625" bestFit="1" customWidth="1"/>
    <col min="11787" max="11787" width="10.26953125" bestFit="1" customWidth="1"/>
    <col min="11788" max="11788" width="11.26953125" customWidth="1"/>
    <col min="11789" max="11789" width="5" customWidth="1"/>
    <col min="11790" max="11795" width="15" customWidth="1"/>
    <col min="12035" max="12035" width="5.08984375" customWidth="1"/>
    <col min="12036" max="12036" width="41.7265625" customWidth="1"/>
    <col min="12037" max="12037" width="14.7265625" customWidth="1"/>
    <col min="12038" max="12038" width="14.90625" customWidth="1"/>
    <col min="12039" max="12040" width="11.7265625" customWidth="1"/>
    <col min="12041" max="12041" width="11.90625" bestFit="1" customWidth="1"/>
    <col min="12043" max="12043" width="10.26953125" bestFit="1" customWidth="1"/>
    <col min="12044" max="12044" width="11.26953125" customWidth="1"/>
    <col min="12045" max="12045" width="5" customWidth="1"/>
    <col min="12046" max="12051" width="15" customWidth="1"/>
    <col min="12291" max="12291" width="5.08984375" customWidth="1"/>
    <col min="12292" max="12292" width="41.7265625" customWidth="1"/>
    <col min="12293" max="12293" width="14.7265625" customWidth="1"/>
    <col min="12294" max="12294" width="14.90625" customWidth="1"/>
    <col min="12295" max="12296" width="11.7265625" customWidth="1"/>
    <col min="12297" max="12297" width="11.90625" bestFit="1" customWidth="1"/>
    <col min="12299" max="12299" width="10.26953125" bestFit="1" customWidth="1"/>
    <col min="12300" max="12300" width="11.26953125" customWidth="1"/>
    <col min="12301" max="12301" width="5" customWidth="1"/>
    <col min="12302" max="12307" width="15" customWidth="1"/>
    <col min="12547" max="12547" width="5.08984375" customWidth="1"/>
    <col min="12548" max="12548" width="41.7265625" customWidth="1"/>
    <col min="12549" max="12549" width="14.7265625" customWidth="1"/>
    <col min="12550" max="12550" width="14.90625" customWidth="1"/>
    <col min="12551" max="12552" width="11.7265625" customWidth="1"/>
    <col min="12553" max="12553" width="11.90625" bestFit="1" customWidth="1"/>
    <col min="12555" max="12555" width="10.26953125" bestFit="1" customWidth="1"/>
    <col min="12556" max="12556" width="11.26953125" customWidth="1"/>
    <col min="12557" max="12557" width="5" customWidth="1"/>
    <col min="12558" max="12563" width="15" customWidth="1"/>
    <col min="12803" max="12803" width="5.08984375" customWidth="1"/>
    <col min="12804" max="12804" width="41.7265625" customWidth="1"/>
    <col min="12805" max="12805" width="14.7265625" customWidth="1"/>
    <col min="12806" max="12806" width="14.90625" customWidth="1"/>
    <col min="12807" max="12808" width="11.7265625" customWidth="1"/>
    <col min="12809" max="12809" width="11.90625" bestFit="1" customWidth="1"/>
    <col min="12811" max="12811" width="10.26953125" bestFit="1" customWidth="1"/>
    <col min="12812" max="12812" width="11.26953125" customWidth="1"/>
    <col min="12813" max="12813" width="5" customWidth="1"/>
    <col min="12814" max="12819" width="15" customWidth="1"/>
    <col min="13059" max="13059" width="5.08984375" customWidth="1"/>
    <col min="13060" max="13060" width="41.7265625" customWidth="1"/>
    <col min="13061" max="13061" width="14.7265625" customWidth="1"/>
    <col min="13062" max="13062" width="14.90625" customWidth="1"/>
    <col min="13063" max="13064" width="11.7265625" customWidth="1"/>
    <col min="13065" max="13065" width="11.90625" bestFit="1" customWidth="1"/>
    <col min="13067" max="13067" width="10.26953125" bestFit="1" customWidth="1"/>
    <col min="13068" max="13068" width="11.26953125" customWidth="1"/>
    <col min="13069" max="13069" width="5" customWidth="1"/>
    <col min="13070" max="13075" width="15" customWidth="1"/>
    <col min="13315" max="13315" width="5.08984375" customWidth="1"/>
    <col min="13316" max="13316" width="41.7265625" customWidth="1"/>
    <col min="13317" max="13317" width="14.7265625" customWidth="1"/>
    <col min="13318" max="13318" width="14.90625" customWidth="1"/>
    <col min="13319" max="13320" width="11.7265625" customWidth="1"/>
    <col min="13321" max="13321" width="11.90625" bestFit="1" customWidth="1"/>
    <col min="13323" max="13323" width="10.26953125" bestFit="1" customWidth="1"/>
    <col min="13324" max="13324" width="11.26953125" customWidth="1"/>
    <col min="13325" max="13325" width="5" customWidth="1"/>
    <col min="13326" max="13331" width="15" customWidth="1"/>
    <col min="13571" max="13571" width="5.08984375" customWidth="1"/>
    <col min="13572" max="13572" width="41.7265625" customWidth="1"/>
    <col min="13573" max="13573" width="14.7265625" customWidth="1"/>
    <col min="13574" max="13574" width="14.90625" customWidth="1"/>
    <col min="13575" max="13576" width="11.7265625" customWidth="1"/>
    <col min="13577" max="13577" width="11.90625" bestFit="1" customWidth="1"/>
    <col min="13579" max="13579" width="10.26953125" bestFit="1" customWidth="1"/>
    <col min="13580" max="13580" width="11.26953125" customWidth="1"/>
    <col min="13581" max="13581" width="5" customWidth="1"/>
    <col min="13582" max="13587" width="15" customWidth="1"/>
    <col min="13827" max="13827" width="5.08984375" customWidth="1"/>
    <col min="13828" max="13828" width="41.7265625" customWidth="1"/>
    <col min="13829" max="13829" width="14.7265625" customWidth="1"/>
    <col min="13830" max="13830" width="14.90625" customWidth="1"/>
    <col min="13831" max="13832" width="11.7265625" customWidth="1"/>
    <col min="13833" max="13833" width="11.90625" bestFit="1" customWidth="1"/>
    <col min="13835" max="13835" width="10.26953125" bestFit="1" customWidth="1"/>
    <col min="13836" max="13836" width="11.26953125" customWidth="1"/>
    <col min="13837" max="13837" width="5" customWidth="1"/>
    <col min="13838" max="13843" width="15" customWidth="1"/>
    <col min="14083" max="14083" width="5.08984375" customWidth="1"/>
    <col min="14084" max="14084" width="41.7265625" customWidth="1"/>
    <col min="14085" max="14085" width="14.7265625" customWidth="1"/>
    <col min="14086" max="14086" width="14.90625" customWidth="1"/>
    <col min="14087" max="14088" width="11.7265625" customWidth="1"/>
    <col min="14089" max="14089" width="11.90625" bestFit="1" customWidth="1"/>
    <col min="14091" max="14091" width="10.26953125" bestFit="1" customWidth="1"/>
    <col min="14092" max="14092" width="11.26953125" customWidth="1"/>
    <col min="14093" max="14093" width="5" customWidth="1"/>
    <col min="14094" max="14099" width="15" customWidth="1"/>
    <col min="14339" max="14339" width="5.08984375" customWidth="1"/>
    <col min="14340" max="14340" width="41.7265625" customWidth="1"/>
    <col min="14341" max="14341" width="14.7265625" customWidth="1"/>
    <col min="14342" max="14342" width="14.90625" customWidth="1"/>
    <col min="14343" max="14344" width="11.7265625" customWidth="1"/>
    <col min="14345" max="14345" width="11.90625" bestFit="1" customWidth="1"/>
    <col min="14347" max="14347" width="10.26953125" bestFit="1" customWidth="1"/>
    <col min="14348" max="14348" width="11.26953125" customWidth="1"/>
    <col min="14349" max="14349" width="5" customWidth="1"/>
    <col min="14350" max="14355" width="15" customWidth="1"/>
    <col min="14595" max="14595" width="5.08984375" customWidth="1"/>
    <col min="14596" max="14596" width="41.7265625" customWidth="1"/>
    <col min="14597" max="14597" width="14.7265625" customWidth="1"/>
    <col min="14598" max="14598" width="14.90625" customWidth="1"/>
    <col min="14599" max="14600" width="11.7265625" customWidth="1"/>
    <col min="14601" max="14601" width="11.90625" bestFit="1" customWidth="1"/>
    <col min="14603" max="14603" width="10.26953125" bestFit="1" customWidth="1"/>
    <col min="14604" max="14604" width="11.26953125" customWidth="1"/>
    <col min="14605" max="14605" width="5" customWidth="1"/>
    <col min="14606" max="14611" width="15" customWidth="1"/>
    <col min="14851" max="14851" width="5.08984375" customWidth="1"/>
    <col min="14852" max="14852" width="41.7265625" customWidth="1"/>
    <col min="14853" max="14853" width="14.7265625" customWidth="1"/>
    <col min="14854" max="14854" width="14.90625" customWidth="1"/>
    <col min="14855" max="14856" width="11.7265625" customWidth="1"/>
    <col min="14857" max="14857" width="11.90625" bestFit="1" customWidth="1"/>
    <col min="14859" max="14859" width="10.26953125" bestFit="1" customWidth="1"/>
    <col min="14860" max="14860" width="11.26953125" customWidth="1"/>
    <col min="14861" max="14861" width="5" customWidth="1"/>
    <col min="14862" max="14867" width="15" customWidth="1"/>
    <col min="15107" max="15107" width="5.08984375" customWidth="1"/>
    <col min="15108" max="15108" width="41.7265625" customWidth="1"/>
    <col min="15109" max="15109" width="14.7265625" customWidth="1"/>
    <col min="15110" max="15110" width="14.90625" customWidth="1"/>
    <col min="15111" max="15112" width="11.7265625" customWidth="1"/>
    <col min="15113" max="15113" width="11.90625" bestFit="1" customWidth="1"/>
    <col min="15115" max="15115" width="10.26953125" bestFit="1" customWidth="1"/>
    <col min="15116" max="15116" width="11.26953125" customWidth="1"/>
    <col min="15117" max="15117" width="5" customWidth="1"/>
    <col min="15118" max="15123" width="15" customWidth="1"/>
    <col min="15363" max="15363" width="5.08984375" customWidth="1"/>
    <col min="15364" max="15364" width="41.7265625" customWidth="1"/>
    <col min="15365" max="15365" width="14.7265625" customWidth="1"/>
    <col min="15366" max="15366" width="14.90625" customWidth="1"/>
    <col min="15367" max="15368" width="11.7265625" customWidth="1"/>
    <col min="15369" max="15369" width="11.90625" bestFit="1" customWidth="1"/>
    <col min="15371" max="15371" width="10.26953125" bestFit="1" customWidth="1"/>
    <col min="15372" max="15372" width="11.26953125" customWidth="1"/>
    <col min="15373" max="15373" width="5" customWidth="1"/>
    <col min="15374" max="15379" width="15" customWidth="1"/>
    <col min="15619" max="15619" width="5.08984375" customWidth="1"/>
    <col min="15620" max="15620" width="41.7265625" customWidth="1"/>
    <col min="15621" max="15621" width="14.7265625" customWidth="1"/>
    <col min="15622" max="15622" width="14.90625" customWidth="1"/>
    <col min="15623" max="15624" width="11.7265625" customWidth="1"/>
    <col min="15625" max="15625" width="11.90625" bestFit="1" customWidth="1"/>
    <col min="15627" max="15627" width="10.26953125" bestFit="1" customWidth="1"/>
    <col min="15628" max="15628" width="11.26953125" customWidth="1"/>
    <col min="15629" max="15629" width="5" customWidth="1"/>
    <col min="15630" max="15635" width="15" customWidth="1"/>
    <col min="15875" max="15875" width="5.08984375" customWidth="1"/>
    <col min="15876" max="15876" width="41.7265625" customWidth="1"/>
    <col min="15877" max="15877" width="14.7265625" customWidth="1"/>
    <col min="15878" max="15878" width="14.90625" customWidth="1"/>
    <col min="15879" max="15880" width="11.7265625" customWidth="1"/>
    <col min="15881" max="15881" width="11.90625" bestFit="1" customWidth="1"/>
    <col min="15883" max="15883" width="10.26953125" bestFit="1" customWidth="1"/>
    <col min="15884" max="15884" width="11.26953125" customWidth="1"/>
    <col min="15885" max="15885" width="5" customWidth="1"/>
    <col min="15886" max="15891" width="15" customWidth="1"/>
    <col min="16131" max="16131" width="5.08984375" customWidth="1"/>
    <col min="16132" max="16132" width="41.7265625" customWidth="1"/>
    <col min="16133" max="16133" width="14.7265625" customWidth="1"/>
    <col min="16134" max="16134" width="14.90625" customWidth="1"/>
    <col min="16135" max="16136" width="11.7265625" customWidth="1"/>
    <col min="16137" max="16137" width="11.90625" bestFit="1" customWidth="1"/>
    <col min="16139" max="16139" width="10.26953125" bestFit="1" customWidth="1"/>
    <col min="16140" max="16140" width="11.26953125" customWidth="1"/>
    <col min="16141" max="16141" width="5" customWidth="1"/>
    <col min="16142" max="16147" width="15" customWidth="1"/>
  </cols>
  <sheetData>
    <row r="1" spans="1:21" ht="26.25" customHeight="1" x14ac:dyDescent="0.35">
      <c r="A1" s="11"/>
      <c r="B1" s="12" t="s">
        <v>18</v>
      </c>
      <c r="C1" s="13"/>
      <c r="D1" s="13"/>
      <c r="E1" s="13"/>
      <c r="F1" s="13"/>
      <c r="G1" s="13"/>
      <c r="H1" s="13"/>
      <c r="I1" s="13"/>
      <c r="J1" s="13"/>
      <c r="K1" s="13"/>
      <c r="L1" s="2"/>
      <c r="M1" s="2"/>
      <c r="N1" s="2"/>
      <c r="O1" s="2"/>
      <c r="P1" s="2"/>
      <c r="Q1" s="2"/>
      <c r="R1" s="2"/>
      <c r="S1" s="2"/>
      <c r="T1" s="2"/>
    </row>
    <row r="2" spans="1:21" ht="17" customHeight="1" x14ac:dyDescent="0.35">
      <c r="A2" s="14"/>
      <c r="B2" s="15" t="s">
        <v>52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Q2" s="2"/>
      <c r="R2" s="2"/>
      <c r="S2" s="2"/>
      <c r="T2" s="2"/>
    </row>
    <row r="3" spans="1:21" ht="21.75" customHeight="1" x14ac:dyDescent="0.35"/>
    <row r="4" spans="1:21" ht="12" customHeight="1" x14ac:dyDescent="0.3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21" ht="21.75" customHeight="1" x14ac:dyDescent="0.35">
      <c r="B5" s="17" t="s">
        <v>95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21" s="105" customFormat="1" ht="14.5" customHeight="1" x14ac:dyDescent="0.35">
      <c r="A6" s="7"/>
      <c r="B6" s="106" t="s">
        <v>9</v>
      </c>
      <c r="C6" s="107"/>
      <c r="D6" s="107"/>
      <c r="E6" s="107"/>
      <c r="F6" s="107"/>
      <c r="G6" s="107"/>
      <c r="H6" s="107"/>
      <c r="I6" s="222" t="s">
        <v>11</v>
      </c>
      <c r="J6" s="222"/>
      <c r="K6" s="222"/>
      <c r="L6" s="222"/>
      <c r="M6" s="222"/>
      <c r="N6" s="223"/>
      <c r="O6" s="223"/>
      <c r="P6" s="223"/>
    </row>
    <row r="7" spans="1:21" ht="14.5" customHeight="1" x14ac:dyDescent="0.35">
      <c r="C7" s="86"/>
      <c r="D7" s="86"/>
      <c r="E7" s="86"/>
      <c r="F7" s="86"/>
      <c r="G7" s="86"/>
      <c r="H7" s="86"/>
      <c r="I7" s="68">
        <v>44561</v>
      </c>
      <c r="J7" s="68">
        <v>44926</v>
      </c>
      <c r="K7" s="68">
        <v>45291</v>
      </c>
      <c r="L7" s="68">
        <v>45656</v>
      </c>
      <c r="M7" s="68">
        <v>46021</v>
      </c>
      <c r="N7" s="68">
        <v>46386</v>
      </c>
      <c r="O7" s="68">
        <v>46751</v>
      </c>
      <c r="P7" s="68">
        <v>47116</v>
      </c>
    </row>
    <row r="8" spans="1:21" ht="14.5" customHeight="1" x14ac:dyDescent="0.35">
      <c r="B8" t="s">
        <v>96</v>
      </c>
      <c r="C8" s="86"/>
      <c r="D8" s="87"/>
      <c r="E8" s="86"/>
      <c r="F8" s="86"/>
      <c r="H8" s="91"/>
      <c r="I8" s="120">
        <f>'Fig. 6.5'!I36</f>
        <v>5849.259335340008</v>
      </c>
      <c r="J8" s="120">
        <f>'Fig. 6.5'!J36</f>
        <v>51813.918539697959</v>
      </c>
      <c r="K8" s="120">
        <f>'Fig. 6.5'!K36</f>
        <v>96485.467880225187</v>
      </c>
      <c r="L8" s="120">
        <f>'Fig. 6.5'!L36</f>
        <v>145657.1240710491</v>
      </c>
      <c r="M8" s="120">
        <f>'Fig. 6.5'!M36</f>
        <v>188853.4453843779</v>
      </c>
      <c r="N8" s="120">
        <f>'Fig. 6.5'!N36</f>
        <v>236744.58078949913</v>
      </c>
      <c r="O8" s="120">
        <f>'Fig. 6.5'!O36</f>
        <v>287369.08512933564</v>
      </c>
      <c r="P8" s="120">
        <f>'Fig. 6.5'!P36</f>
        <v>342797.55372156441</v>
      </c>
    </row>
    <row r="9" spans="1:21" ht="14.5" customHeight="1" x14ac:dyDescent="0.35">
      <c r="B9" t="s">
        <v>140</v>
      </c>
      <c r="C9" s="90"/>
      <c r="D9" s="87"/>
      <c r="E9" s="86"/>
      <c r="F9" s="86"/>
      <c r="G9" s="91"/>
      <c r="H9" s="91"/>
      <c r="I9" s="93">
        <f>'Fig. 6.5'!I19</f>
        <v>211388.48525543362</v>
      </c>
      <c r="J9" s="93">
        <f>'Fig. 6.5'!J19</f>
        <v>263318.4014628164</v>
      </c>
      <c r="K9" s="93">
        <f>'Fig. 6.5'!K19</f>
        <v>291611.96529693907</v>
      </c>
      <c r="L9" s="93">
        <f>'Fig. 6.5'!L19</f>
        <v>305554.49365871371</v>
      </c>
      <c r="M9" s="93">
        <f>'Fig. 6.5'!M19</f>
        <v>320178.12284312659</v>
      </c>
      <c r="N9" s="93">
        <f>'Fig. 6.5'!N19</f>
        <v>335516.58481842931</v>
      </c>
      <c r="O9" s="93">
        <f>'Fig. 6.5'!O19</f>
        <v>351605.29643846554</v>
      </c>
      <c r="P9" s="93">
        <f>'Fig. 6.5'!P19</f>
        <v>368481.4440393222</v>
      </c>
    </row>
    <row r="10" spans="1:21" ht="14.5" customHeight="1" x14ac:dyDescent="0.35">
      <c r="B10" t="s">
        <v>97</v>
      </c>
      <c r="C10" s="90"/>
      <c r="D10" s="87"/>
      <c r="E10" s="86"/>
      <c r="F10" s="86"/>
      <c r="H10" s="91"/>
      <c r="I10" s="93">
        <f>'Fig. 6.5'!I21</f>
        <v>31608.216000000004</v>
      </c>
      <c r="J10" s="93">
        <f>'Fig. 6.5'!J21</f>
        <v>31608.216000000004</v>
      </c>
      <c r="K10" s="93">
        <f>'Fig. 6.5'!K21</f>
        <v>31608.216000000004</v>
      </c>
      <c r="L10" s="93">
        <f>'Fig. 6.5'!L21</f>
        <v>31608.216000000004</v>
      </c>
      <c r="M10" s="93">
        <f>'Fig. 6.5'!M21</f>
        <v>31608.216000000004</v>
      </c>
      <c r="N10" s="93">
        <f>'Fig. 6.5'!N21</f>
        <v>31608.216000000004</v>
      </c>
      <c r="O10" s="93">
        <f>'Fig. 6.5'!O21</f>
        <v>31608.216000000004</v>
      </c>
      <c r="P10" s="93">
        <f>'Fig. 6.5'!P21</f>
        <v>0</v>
      </c>
    </row>
    <row r="11" spans="1:21" ht="14.5" customHeight="1" x14ac:dyDescent="0.35">
      <c r="B11" t="s">
        <v>98</v>
      </c>
      <c r="C11" s="90"/>
      <c r="H11" s="91"/>
      <c r="I11" s="93">
        <v>0.179317802828867</v>
      </c>
      <c r="J11" s="93">
        <v>1.5884332521140394</v>
      </c>
      <c r="K11" s="93">
        <v>2.9579064823925236</v>
      </c>
      <c r="L11" s="93">
        <v>4.4859363398721985</v>
      </c>
      <c r="M11" s="93">
        <v>5.7895851323233503</v>
      </c>
      <c r="N11" s="93">
        <v>7.3044984897260452</v>
      </c>
      <c r="O11" s="93">
        <v>8.8097295729389504</v>
      </c>
      <c r="P11" s="93">
        <v>11.773167182923451</v>
      </c>
    </row>
    <row r="12" spans="1:21" ht="14.5" customHeight="1" x14ac:dyDescent="0.35">
      <c r="B12" s="41" t="s">
        <v>99</v>
      </c>
      <c r="C12" s="90"/>
      <c r="H12" s="94"/>
      <c r="I12" s="121">
        <f>SUM(I8:I11)</f>
        <v>248846.13990857647</v>
      </c>
      <c r="J12" s="121">
        <f t="shared" ref="J12:P12" si="0">SUM(J8:J11)</f>
        <v>346742.12443576648</v>
      </c>
      <c r="K12" s="121">
        <f t="shared" si="0"/>
        <v>419708.6070836467</v>
      </c>
      <c r="L12" s="121">
        <f t="shared" si="0"/>
        <v>482824.3196661027</v>
      </c>
      <c r="M12" s="121">
        <f t="shared" si="0"/>
        <v>540645.57381263678</v>
      </c>
      <c r="N12" s="121">
        <f t="shared" si="0"/>
        <v>603876.68610641814</v>
      </c>
      <c r="O12" s="121">
        <f t="shared" si="0"/>
        <v>670591.4072973741</v>
      </c>
      <c r="P12" s="121">
        <f t="shared" si="0"/>
        <v>711290.77092806948</v>
      </c>
    </row>
    <row r="13" spans="1:21" ht="14.5" customHeight="1" x14ac:dyDescent="0.35">
      <c r="C13" s="90"/>
      <c r="H13" s="91"/>
      <c r="I13" s="91"/>
      <c r="J13" s="91"/>
      <c r="K13" s="91"/>
      <c r="L13" s="91"/>
      <c r="M13" s="91"/>
      <c r="N13" s="91"/>
      <c r="O13" s="91"/>
      <c r="P13" s="91"/>
      <c r="U13" s="86"/>
    </row>
    <row r="14" spans="1:21" ht="14.5" customHeight="1" x14ac:dyDescent="0.35">
      <c r="B14" s="95" t="s">
        <v>100</v>
      </c>
      <c r="C14" s="90"/>
      <c r="H14" s="91"/>
      <c r="I14" s="91"/>
      <c r="J14" s="91"/>
      <c r="K14" s="91"/>
      <c r="L14" s="91"/>
      <c r="M14" s="91"/>
      <c r="N14" s="91"/>
      <c r="O14" s="91"/>
      <c r="P14" s="91"/>
      <c r="U14" s="86"/>
    </row>
    <row r="15" spans="1:21" ht="14.5" customHeight="1" x14ac:dyDescent="0.35">
      <c r="B15" t="s">
        <v>101</v>
      </c>
      <c r="C15" s="90"/>
      <c r="D15" s="96"/>
      <c r="E15" s="96"/>
      <c r="F15" s="96"/>
      <c r="H15" s="91"/>
      <c r="I15" s="120">
        <v>-1487.0027171506845</v>
      </c>
      <c r="J15" s="120">
        <v>-8875.5037779195591</v>
      </c>
      <c r="K15" s="120">
        <v>-2881.0899455095459</v>
      </c>
      <c r="L15" s="120">
        <v>-1408.4359965600815</v>
      </c>
      <c r="M15" s="120">
        <v>-1500.4117460104317</v>
      </c>
      <c r="N15" s="120">
        <v>-1561.8919142073282</v>
      </c>
      <c r="O15" s="120">
        <v>-1638.2886778224129</v>
      </c>
      <c r="P15" s="120">
        <v>-1705.742393117449</v>
      </c>
    </row>
    <row r="16" spans="1:21" ht="14.5" customHeight="1" x14ac:dyDescent="0.35">
      <c r="B16" t="s">
        <v>102</v>
      </c>
      <c r="C16" s="90"/>
      <c r="D16" s="96"/>
      <c r="E16" s="96"/>
      <c r="F16" s="96"/>
      <c r="H16" s="91"/>
      <c r="I16" s="120">
        <v>0</v>
      </c>
      <c r="J16" s="120">
        <v>0</v>
      </c>
      <c r="K16" s="120">
        <v>0</v>
      </c>
      <c r="L16" s="120">
        <v>0</v>
      </c>
      <c r="M16" s="120">
        <v>0</v>
      </c>
      <c r="N16" s="120">
        <v>0</v>
      </c>
      <c r="O16" s="120">
        <v>0</v>
      </c>
      <c r="P16" s="120">
        <v>0</v>
      </c>
    </row>
    <row r="17" spans="2:21" ht="14.5" customHeight="1" x14ac:dyDescent="0.35">
      <c r="B17" t="s">
        <v>103</v>
      </c>
      <c r="C17" s="90"/>
      <c r="D17" s="96"/>
      <c r="E17" s="96"/>
      <c r="F17" s="96"/>
      <c r="H17" s="91"/>
      <c r="I17" s="120">
        <v>0</v>
      </c>
      <c r="J17" s="120">
        <v>0</v>
      </c>
      <c r="K17" s="120">
        <v>0</v>
      </c>
      <c r="L17" s="120">
        <v>0</v>
      </c>
      <c r="M17" s="120">
        <v>0</v>
      </c>
      <c r="N17" s="120">
        <v>0</v>
      </c>
      <c r="O17" s="120">
        <v>0</v>
      </c>
      <c r="P17" s="120">
        <v>0</v>
      </c>
    </row>
    <row r="18" spans="2:21" ht="14.5" customHeight="1" x14ac:dyDescent="0.35">
      <c r="B18" t="s">
        <v>104</v>
      </c>
      <c r="C18" s="90"/>
      <c r="D18" s="96"/>
      <c r="E18" s="96"/>
      <c r="F18" s="96"/>
      <c r="H18" s="91"/>
      <c r="I18" s="93">
        <v>-11339.19903488917</v>
      </c>
      <c r="J18" s="93">
        <v>22254.755230575625</v>
      </c>
      <c r="K18" s="93">
        <v>21136.865279201127</v>
      </c>
      <c r="L18" s="93">
        <v>2646.6634869092959</v>
      </c>
      <c r="M18" s="93">
        <v>2405.3116212989553</v>
      </c>
      <c r="N18" s="93">
        <v>1740.2270360352122</v>
      </c>
      <c r="O18" s="93">
        <v>8785.9629397449899</v>
      </c>
      <c r="P18" s="93">
        <v>8733.9618676746613</v>
      </c>
    </row>
    <row r="19" spans="2:21" ht="14.5" customHeight="1" x14ac:dyDescent="0.35">
      <c r="B19" t="s">
        <v>105</v>
      </c>
      <c r="C19" s="90"/>
      <c r="D19" s="96"/>
      <c r="E19" s="96"/>
      <c r="F19" s="96"/>
      <c r="H19" s="91"/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0</v>
      </c>
      <c r="P19" s="93">
        <v>0</v>
      </c>
    </row>
    <row r="20" spans="2:21" ht="14.5" customHeight="1" x14ac:dyDescent="0.35">
      <c r="B20" s="28" t="s">
        <v>106</v>
      </c>
      <c r="C20" s="90"/>
      <c r="D20" s="96"/>
      <c r="E20" s="96"/>
      <c r="F20" s="96"/>
      <c r="H20" s="91"/>
      <c r="I20" s="122">
        <v>-12826.201752039855</v>
      </c>
      <c r="J20" s="122">
        <v>13379.251452656066</v>
      </c>
      <c r="K20" s="122">
        <v>18255.775333691581</v>
      </c>
      <c r="L20" s="122">
        <v>1238.2274903492143</v>
      </c>
      <c r="M20" s="122">
        <v>904.89987528852362</v>
      </c>
      <c r="N20" s="122">
        <v>178.335121827884</v>
      </c>
      <c r="O20" s="122">
        <v>7147.674261922577</v>
      </c>
      <c r="P20" s="122">
        <v>7028.2194745572124</v>
      </c>
    </row>
    <row r="21" spans="2:21" ht="14.5" customHeight="1" x14ac:dyDescent="0.35">
      <c r="C21" s="90"/>
      <c r="D21" s="96"/>
      <c r="E21" s="96"/>
      <c r="F21" s="96"/>
      <c r="I21" s="91"/>
      <c r="J21" s="91"/>
      <c r="K21" s="91"/>
      <c r="L21" s="91"/>
      <c r="M21" s="91"/>
      <c r="N21" s="91"/>
      <c r="O21" s="91"/>
      <c r="P21" s="91"/>
    </row>
    <row r="22" spans="2:21" ht="14.5" customHeight="1" x14ac:dyDescent="0.35">
      <c r="B22" s="41" t="s">
        <v>107</v>
      </c>
      <c r="C22" s="90"/>
      <c r="H22" s="91"/>
      <c r="I22" s="93">
        <f>+I12+I20</f>
        <v>236019.93815653661</v>
      </c>
      <c r="J22" s="93">
        <f t="shared" ref="J22:P22" si="1">+J12+J20</f>
        <v>360121.37588842254</v>
      </c>
      <c r="K22" s="93">
        <f t="shared" si="1"/>
        <v>437964.38241733826</v>
      </c>
      <c r="L22" s="93">
        <f t="shared" si="1"/>
        <v>484062.54715645191</v>
      </c>
      <c r="M22" s="93">
        <f t="shared" si="1"/>
        <v>541550.47368792526</v>
      </c>
      <c r="N22" s="93">
        <f t="shared" si="1"/>
        <v>604055.02122824604</v>
      </c>
      <c r="O22" s="93">
        <f t="shared" si="1"/>
        <v>677739.0815592967</v>
      </c>
      <c r="P22" s="93">
        <f t="shared" si="1"/>
        <v>718318.99040262669</v>
      </c>
    </row>
    <row r="23" spans="2:21" ht="14.5" customHeight="1" x14ac:dyDescent="0.35">
      <c r="C23" s="90"/>
      <c r="H23" s="91"/>
      <c r="I23" s="91"/>
      <c r="J23" s="91"/>
      <c r="K23" s="91"/>
      <c r="L23" s="91"/>
      <c r="M23" s="91"/>
      <c r="N23" s="91"/>
      <c r="O23" s="91"/>
      <c r="P23" s="91"/>
      <c r="U23" s="86"/>
    </row>
    <row r="24" spans="2:21" ht="14.5" customHeight="1" x14ac:dyDescent="0.35">
      <c r="B24" s="95" t="s">
        <v>108</v>
      </c>
      <c r="C24" s="90"/>
      <c r="H24" s="91"/>
      <c r="I24" s="91"/>
      <c r="J24" s="91"/>
      <c r="K24" s="91"/>
      <c r="L24" s="91"/>
      <c r="M24" s="91"/>
      <c r="N24" s="91"/>
      <c r="O24" s="91"/>
      <c r="P24" s="91"/>
      <c r="U24" s="86"/>
    </row>
    <row r="25" spans="2:21" ht="14.5" customHeight="1" x14ac:dyDescent="0.35">
      <c r="B25" t="s">
        <v>109</v>
      </c>
      <c r="C25" s="90"/>
      <c r="D25" s="96"/>
      <c r="E25" s="96"/>
      <c r="H25" s="91"/>
      <c r="I25" s="93">
        <v>-203634.6616954192</v>
      </c>
      <c r="J25" s="93">
        <v>-253659.76550362218</v>
      </c>
      <c r="K25" s="93">
        <v>-280915.50884535286</v>
      </c>
      <c r="L25" s="93">
        <v>-295045.75850504969</v>
      </c>
      <c r="M25" s="93">
        <v>-308433.84704067529</v>
      </c>
      <c r="N25" s="93">
        <v>-323209.68741577695</v>
      </c>
      <c r="O25" s="93">
        <v>-338708.25794530404</v>
      </c>
      <c r="P25" s="93">
        <v>-355817.13338904909</v>
      </c>
    </row>
    <row r="26" spans="2:21" ht="14.5" customHeight="1" x14ac:dyDescent="0.35">
      <c r="B26" t="s">
        <v>110</v>
      </c>
      <c r="C26" s="90"/>
      <c r="D26" s="96"/>
      <c r="E26" s="96"/>
      <c r="H26" s="91"/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64"/>
    </row>
    <row r="27" spans="2:21" ht="14.5" customHeight="1" x14ac:dyDescent="0.35">
      <c r="B27" s="41" t="s">
        <v>111</v>
      </c>
      <c r="C27" s="90"/>
      <c r="H27" s="91"/>
      <c r="I27" s="122">
        <f>+I26+I25</f>
        <v>-203634.6616954192</v>
      </c>
      <c r="J27" s="122">
        <f t="shared" ref="J27:P27" si="2">+J26+J25</f>
        <v>-253659.76550362218</v>
      </c>
      <c r="K27" s="122">
        <f t="shared" si="2"/>
        <v>-280915.50884535286</v>
      </c>
      <c r="L27" s="122">
        <f t="shared" si="2"/>
        <v>-295045.75850504969</v>
      </c>
      <c r="M27" s="122">
        <f t="shared" si="2"/>
        <v>-308433.84704067529</v>
      </c>
      <c r="N27" s="122">
        <f t="shared" si="2"/>
        <v>-323209.68741577695</v>
      </c>
      <c r="O27" s="122">
        <f t="shared" si="2"/>
        <v>-338708.25794530404</v>
      </c>
      <c r="P27" s="122">
        <f t="shared" si="2"/>
        <v>-355817.13338904909</v>
      </c>
    </row>
    <row r="28" spans="2:21" ht="14.5" customHeight="1" x14ac:dyDescent="0.35">
      <c r="C28" s="90"/>
      <c r="H28" s="91"/>
      <c r="I28" s="91"/>
      <c r="J28" s="91"/>
      <c r="K28" s="91"/>
      <c r="L28" s="91"/>
      <c r="M28" s="91"/>
      <c r="N28" s="91"/>
      <c r="O28" s="91"/>
      <c r="P28" s="91"/>
      <c r="U28" s="86"/>
    </row>
    <row r="29" spans="2:21" ht="14.5" customHeight="1" x14ac:dyDescent="0.35">
      <c r="B29" s="36" t="s">
        <v>112</v>
      </c>
      <c r="C29" s="90"/>
      <c r="H29" s="91"/>
      <c r="I29" s="93">
        <f>+I22+I27</f>
        <v>32385.276461117406</v>
      </c>
      <c r="J29" s="93">
        <f t="shared" ref="J29:P29" si="3">+J22+J27</f>
        <v>106461.61038480035</v>
      </c>
      <c r="K29" s="93">
        <f t="shared" si="3"/>
        <v>157048.8735719854</v>
      </c>
      <c r="L29" s="93">
        <f t="shared" si="3"/>
        <v>189016.78865140222</v>
      </c>
      <c r="M29" s="93">
        <f t="shared" si="3"/>
        <v>233116.62664724997</v>
      </c>
      <c r="N29" s="93">
        <f t="shared" si="3"/>
        <v>280845.33381246909</v>
      </c>
      <c r="O29" s="93">
        <f t="shared" si="3"/>
        <v>339030.82361399266</v>
      </c>
      <c r="P29" s="93">
        <f t="shared" si="3"/>
        <v>362501.8570135776</v>
      </c>
      <c r="Q29" s="65"/>
    </row>
    <row r="30" spans="2:21" ht="14.5" customHeight="1" x14ac:dyDescent="0.35">
      <c r="B30" s="36" t="s">
        <v>175</v>
      </c>
      <c r="C30" s="90"/>
      <c r="H30" s="91"/>
      <c r="I30" s="93">
        <f>+I29</f>
        <v>32385.276461117406</v>
      </c>
      <c r="J30" s="93">
        <f>+I30+J29</f>
        <v>138846.88684591776</v>
      </c>
      <c r="K30" s="93">
        <f t="shared" ref="K30:P30" si="4">+J30+K29</f>
        <v>295895.76041790319</v>
      </c>
      <c r="L30" s="93">
        <f t="shared" si="4"/>
        <v>484912.54906930542</v>
      </c>
      <c r="M30" s="93">
        <f t="shared" si="4"/>
        <v>718029.17571655544</v>
      </c>
      <c r="N30" s="93">
        <f t="shared" si="4"/>
        <v>998874.5095290246</v>
      </c>
      <c r="O30" s="93">
        <f t="shared" si="4"/>
        <v>1337905.3331430173</v>
      </c>
      <c r="P30" s="93">
        <f t="shared" si="4"/>
        <v>1700407.1901565949</v>
      </c>
      <c r="Q30" s="65"/>
    </row>
    <row r="31" spans="2:21" ht="14.5" customHeight="1" x14ac:dyDescent="0.35">
      <c r="B31" s="36" t="s">
        <v>176</v>
      </c>
      <c r="C31" s="90"/>
      <c r="H31" s="91"/>
      <c r="I31" s="23">
        <v>2.1590184307411605E-2</v>
      </c>
      <c r="J31" s="23">
        <v>9.2564591230611837E-2</v>
      </c>
      <c r="K31" s="23">
        <v>0.19726384027860214</v>
      </c>
      <c r="L31" s="23">
        <v>0.32420682851993493</v>
      </c>
      <c r="M31" s="23">
        <v>0.47961791295143497</v>
      </c>
      <c r="N31" s="23">
        <v>0.667864535493081</v>
      </c>
      <c r="O31" s="23">
        <v>0.89388508456907612</v>
      </c>
      <c r="P31" s="23">
        <v>1.163634060376741</v>
      </c>
      <c r="Q31" s="65"/>
    </row>
    <row r="32" spans="2:21" ht="14.5" customHeight="1" x14ac:dyDescent="0.35">
      <c r="B32" s="36" t="s">
        <v>177</v>
      </c>
      <c r="C32" s="90"/>
      <c r="H32" s="91"/>
      <c r="I32" s="23">
        <v>1.4111231573471637E-2</v>
      </c>
      <c r="J32" s="23">
        <v>6.0499732830465253E-2</v>
      </c>
      <c r="K32" s="23">
        <v>0.12893061456117785</v>
      </c>
      <c r="L32" s="23">
        <v>0.21189988792152611</v>
      </c>
      <c r="M32" s="23">
        <v>0.3134757600989771</v>
      </c>
      <c r="N32" s="23">
        <v>0.43651276829613134</v>
      </c>
      <c r="O32" s="23">
        <v>0.58423861736540916</v>
      </c>
      <c r="P32" s="23">
        <v>0.76054513750113795</v>
      </c>
      <c r="Q32" s="65"/>
    </row>
    <row r="33" spans="2:25" ht="14.5" customHeight="1" x14ac:dyDescent="0.35">
      <c r="C33" s="90"/>
      <c r="H33" s="91"/>
      <c r="I33" s="91"/>
      <c r="J33" s="91"/>
      <c r="K33" s="91"/>
      <c r="L33" s="91"/>
      <c r="M33" s="91"/>
      <c r="N33" s="91"/>
      <c r="O33" s="91"/>
      <c r="P33" s="91"/>
      <c r="U33" s="86"/>
    </row>
    <row r="34" spans="2:25" ht="14.5" customHeight="1" x14ac:dyDescent="0.35">
      <c r="B34" s="95" t="s">
        <v>178</v>
      </c>
      <c r="C34" s="90"/>
      <c r="H34" s="91"/>
      <c r="I34" s="91"/>
      <c r="J34" s="91"/>
      <c r="K34" s="91"/>
      <c r="L34" s="91"/>
      <c r="M34" s="91"/>
      <c r="N34" s="91"/>
      <c r="O34" s="91"/>
      <c r="P34" s="91"/>
      <c r="U34" s="86"/>
    </row>
    <row r="35" spans="2:25" ht="14.5" customHeight="1" x14ac:dyDescent="0.35">
      <c r="B35" t="s">
        <v>173</v>
      </c>
      <c r="C35" s="90"/>
      <c r="H35" s="91"/>
      <c r="I35" s="27">
        <f>'Fig. 6.4'!J14</f>
        <v>0</v>
      </c>
      <c r="J35" s="27">
        <f>'Fig. 6.4'!K14</f>
        <v>0</v>
      </c>
      <c r="K35" s="27">
        <f>'Fig. 6.4'!L14</f>
        <v>0</v>
      </c>
      <c r="L35" s="27">
        <f>'Fig. 6.4'!M14</f>
        <v>0</v>
      </c>
      <c r="M35" s="27">
        <f>'Fig. 6.4'!N14</f>
        <v>0</v>
      </c>
      <c r="N35" s="27">
        <f>'Fig. 6.4'!O14</f>
        <v>0</v>
      </c>
      <c r="O35" s="27">
        <f>'Fig. 6.4'!P14</f>
        <v>0</v>
      </c>
      <c r="P35" s="27">
        <f>'Fig. 6.4'!Q14</f>
        <v>0</v>
      </c>
    </row>
    <row r="36" spans="2:25" ht="14.5" customHeight="1" x14ac:dyDescent="0.35">
      <c r="B36" t="s">
        <v>3</v>
      </c>
      <c r="C36" s="90"/>
      <c r="H36" s="91"/>
      <c r="I36" s="27">
        <f>'Fig. 6.4'!J23</f>
        <v>0</v>
      </c>
      <c r="J36" s="27">
        <f>'Fig. 6.4'!K23</f>
        <v>-35000</v>
      </c>
      <c r="K36" s="27">
        <f>'Fig. 6.4'!L23</f>
        <v>-70000</v>
      </c>
      <c r="L36" s="27">
        <f>'Fig. 6.4'!M23</f>
        <v>-70000</v>
      </c>
      <c r="M36" s="27">
        <f>'Fig. 6.4'!N23</f>
        <v>-105000</v>
      </c>
      <c r="N36" s="27">
        <f>'Fig. 6.4'!O23</f>
        <v>-420000</v>
      </c>
      <c r="O36" s="27">
        <f>'Fig. 6.4'!P23</f>
        <v>0</v>
      </c>
      <c r="P36" s="27">
        <f>'Fig. 6.4'!Q23</f>
        <v>0</v>
      </c>
    </row>
    <row r="37" spans="2:25" ht="14.5" customHeight="1" x14ac:dyDescent="0.35">
      <c r="B37" t="s">
        <v>4</v>
      </c>
      <c r="C37" s="90"/>
      <c r="H37" s="91"/>
      <c r="I37" s="27">
        <f>'Fig. 6.4'!J32</f>
        <v>0</v>
      </c>
      <c r="J37" s="27">
        <f>'Fig. 6.4'!K32</f>
        <v>-8000</v>
      </c>
      <c r="K37" s="27">
        <f>'Fig. 6.4'!L32</f>
        <v>-8000</v>
      </c>
      <c r="L37" s="27">
        <f>'Fig. 6.4'!M32</f>
        <v>-8000</v>
      </c>
      <c r="M37" s="27">
        <f>'Fig. 6.4'!N32</f>
        <v>-8000</v>
      </c>
      <c r="N37" s="27">
        <f>'Fig. 6.4'!O32</f>
        <v>-8000</v>
      </c>
      <c r="O37" s="27">
        <f>'Fig. 6.4'!P32</f>
        <v>-8000</v>
      </c>
      <c r="P37" s="27">
        <f>'Fig. 6.4'!Q32</f>
        <v>-752000</v>
      </c>
    </row>
    <row r="38" spans="2:25" ht="14.5" customHeight="1" x14ac:dyDescent="0.35">
      <c r="B38" t="s">
        <v>136</v>
      </c>
      <c r="C38" s="90"/>
      <c r="H38" s="91"/>
      <c r="I38" s="27">
        <f>'Fig. 6.4'!J41</f>
        <v>0</v>
      </c>
      <c r="J38" s="27">
        <f>'Fig. 6.4'!K41</f>
        <v>0</v>
      </c>
      <c r="K38" s="27">
        <f>'Fig. 6.4'!L41</f>
        <v>0</v>
      </c>
      <c r="L38" s="27">
        <f>'Fig. 6.4'!M41</f>
        <v>0</v>
      </c>
      <c r="M38" s="27">
        <f>'Fig. 6.4'!N41</f>
        <v>0</v>
      </c>
      <c r="N38" s="27">
        <f>'Fig. 6.4'!O41</f>
        <v>0</v>
      </c>
      <c r="O38" s="27">
        <f>'Fig. 6.4'!P41</f>
        <v>0</v>
      </c>
      <c r="P38" s="27">
        <f>'Fig. 6.4'!Q41</f>
        <v>0</v>
      </c>
    </row>
    <row r="39" spans="2:25" ht="14.5" customHeight="1" x14ac:dyDescent="0.35">
      <c r="B39" t="s">
        <v>31</v>
      </c>
      <c r="C39" s="90"/>
      <c r="H39" s="91"/>
      <c r="I39" s="123">
        <f>'Fig. 6.4'!J50</f>
        <v>0</v>
      </c>
      <c r="J39" s="123">
        <f>'Fig. 6.4'!K50</f>
        <v>0</v>
      </c>
      <c r="K39" s="123">
        <f>'Fig. 6.4'!L50</f>
        <v>0</v>
      </c>
      <c r="L39" s="123">
        <f>'Fig. 6.4'!M50</f>
        <v>0</v>
      </c>
      <c r="M39" s="123">
        <f>'Fig. 6.4'!N50</f>
        <v>0</v>
      </c>
      <c r="N39" s="123">
        <f>'Fig. 6.4'!O50</f>
        <v>0</v>
      </c>
      <c r="O39" s="123">
        <f>'Fig. 6.4'!P50</f>
        <v>0</v>
      </c>
      <c r="P39" s="123">
        <f>'Fig. 6.4'!Q50</f>
        <v>0</v>
      </c>
    </row>
    <row r="40" spans="2:25" ht="14.5" customHeight="1" x14ac:dyDescent="0.35">
      <c r="B40" s="41" t="s">
        <v>113</v>
      </c>
      <c r="C40" s="90"/>
      <c r="H40" s="91"/>
      <c r="I40" s="93">
        <f>SUM(I35:I39)</f>
        <v>0</v>
      </c>
      <c r="J40" s="93">
        <f t="shared" ref="J40:P40" si="5">SUM(J35:J39)</f>
        <v>-43000</v>
      </c>
      <c r="K40" s="93">
        <f t="shared" si="5"/>
        <v>-78000</v>
      </c>
      <c r="L40" s="93">
        <f t="shared" si="5"/>
        <v>-78000</v>
      </c>
      <c r="M40" s="93">
        <f t="shared" si="5"/>
        <v>-113000</v>
      </c>
      <c r="N40" s="93">
        <f t="shared" si="5"/>
        <v>-428000</v>
      </c>
      <c r="O40" s="93">
        <f t="shared" si="5"/>
        <v>-8000</v>
      </c>
      <c r="P40" s="93">
        <f t="shared" si="5"/>
        <v>-752000</v>
      </c>
    </row>
    <row r="41" spans="2:25" ht="14.5" customHeight="1" x14ac:dyDescent="0.35">
      <c r="C41" s="90"/>
      <c r="H41" s="91"/>
      <c r="I41" s="91"/>
      <c r="J41" s="91"/>
      <c r="K41" s="91"/>
      <c r="L41" s="91"/>
      <c r="M41" s="91"/>
      <c r="N41" s="91"/>
      <c r="O41" s="91"/>
      <c r="P41" s="91"/>
      <c r="U41" s="86"/>
    </row>
    <row r="42" spans="2:25" ht="14.5" customHeight="1" x14ac:dyDescent="0.35">
      <c r="B42" s="36" t="s">
        <v>114</v>
      </c>
      <c r="C42" s="90"/>
      <c r="H42" s="91"/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93">
        <v>0</v>
      </c>
      <c r="O42" s="93">
        <v>0</v>
      </c>
      <c r="P42" s="93"/>
    </row>
    <row r="43" spans="2:25" ht="14.5" customHeight="1" x14ac:dyDescent="0.35">
      <c r="B43" s="41" t="s">
        <v>115</v>
      </c>
      <c r="C43" s="90"/>
      <c r="H43" s="91"/>
      <c r="I43" s="122">
        <f>+I42+I40</f>
        <v>0</v>
      </c>
      <c r="J43" s="122">
        <f t="shared" ref="J43:P43" si="6">+J42+J40</f>
        <v>-43000</v>
      </c>
      <c r="K43" s="122">
        <f t="shared" si="6"/>
        <v>-78000</v>
      </c>
      <c r="L43" s="122">
        <f t="shared" si="6"/>
        <v>-78000</v>
      </c>
      <c r="M43" s="122">
        <f t="shared" si="6"/>
        <v>-113000</v>
      </c>
      <c r="N43" s="122">
        <f t="shared" si="6"/>
        <v>-428000</v>
      </c>
      <c r="O43" s="122">
        <f t="shared" si="6"/>
        <v>-8000</v>
      </c>
      <c r="P43" s="122">
        <f t="shared" si="6"/>
        <v>-752000</v>
      </c>
    </row>
    <row r="44" spans="2:25" ht="14.5" customHeight="1" x14ac:dyDescent="0.35">
      <c r="B44" s="36"/>
      <c r="C44" s="90"/>
      <c r="H44" s="91"/>
      <c r="I44" s="91"/>
      <c r="J44" s="91"/>
      <c r="K44" s="91"/>
      <c r="L44" s="91"/>
      <c r="M44" s="91"/>
      <c r="N44" s="91"/>
      <c r="O44" s="91"/>
      <c r="P44" s="91"/>
      <c r="U44" s="86"/>
      <c r="V44" s="86"/>
      <c r="W44" s="86"/>
      <c r="X44" s="86"/>
      <c r="Y44" s="86"/>
    </row>
    <row r="45" spans="2:25" ht="14.5" customHeight="1" thickBot="1" x14ac:dyDescent="0.4">
      <c r="B45" t="s">
        <v>179</v>
      </c>
      <c r="C45" s="90"/>
      <c r="H45" s="91"/>
      <c r="I45" s="124">
        <f>+I43+I29</f>
        <v>32385.276461117406</v>
      </c>
      <c r="J45" s="124">
        <f t="shared" ref="J45:P45" si="7">+J43+J29</f>
        <v>63461.610384800355</v>
      </c>
      <c r="K45" s="124">
        <f t="shared" si="7"/>
        <v>79048.873571985401</v>
      </c>
      <c r="L45" s="124">
        <f t="shared" si="7"/>
        <v>111016.78865140222</v>
      </c>
      <c r="M45" s="124">
        <f t="shared" si="7"/>
        <v>120116.62664724997</v>
      </c>
      <c r="N45" s="124">
        <f t="shared" si="7"/>
        <v>-147154.66618753091</v>
      </c>
      <c r="O45" s="124">
        <f t="shared" si="7"/>
        <v>331030.82361399266</v>
      </c>
      <c r="P45" s="124">
        <f t="shared" si="7"/>
        <v>-389498.1429864224</v>
      </c>
    </row>
    <row r="46" spans="2:25" ht="14.5" customHeight="1" thickTop="1" x14ac:dyDescent="0.35">
      <c r="B46" t="s">
        <v>180</v>
      </c>
      <c r="C46" s="92"/>
      <c r="H46" s="91"/>
      <c r="I46" s="93">
        <v>564994.79999999993</v>
      </c>
      <c r="J46" s="93">
        <f>+I47</f>
        <v>597380.07646111737</v>
      </c>
      <c r="K46" s="93">
        <f t="shared" ref="K46:P46" si="8">+J47</f>
        <v>660841.68684591772</v>
      </c>
      <c r="L46" s="93">
        <f t="shared" si="8"/>
        <v>739890.56041790312</v>
      </c>
      <c r="M46" s="93">
        <f t="shared" si="8"/>
        <v>850907.34906930535</v>
      </c>
      <c r="N46" s="93">
        <f t="shared" si="8"/>
        <v>971023.97571655526</v>
      </c>
      <c r="O46" s="93">
        <f t="shared" si="8"/>
        <v>823869.30952902441</v>
      </c>
      <c r="P46" s="93">
        <f t="shared" si="8"/>
        <v>1154900.1331430171</v>
      </c>
      <c r="U46" s="86"/>
    </row>
    <row r="47" spans="2:25" ht="14.5" customHeight="1" x14ac:dyDescent="0.35">
      <c r="B47" t="s">
        <v>181</v>
      </c>
      <c r="I47" s="93">
        <f>+I46+I45</f>
        <v>597380.07646111737</v>
      </c>
      <c r="J47" s="93">
        <f>+J46+J45</f>
        <v>660841.68684591772</v>
      </c>
      <c r="K47" s="93">
        <f t="shared" ref="K47:P47" si="9">+K46+K45</f>
        <v>739890.56041790312</v>
      </c>
      <c r="L47" s="93">
        <f t="shared" si="9"/>
        <v>850907.34906930535</v>
      </c>
      <c r="M47" s="93">
        <f t="shared" si="9"/>
        <v>971023.97571655526</v>
      </c>
      <c r="N47" s="93">
        <f t="shared" si="9"/>
        <v>823869.30952902441</v>
      </c>
      <c r="O47" s="93">
        <f t="shared" si="9"/>
        <v>1154900.1331430171</v>
      </c>
      <c r="P47" s="93">
        <f t="shared" si="9"/>
        <v>765401.99015659466</v>
      </c>
    </row>
    <row r="48" spans="2:25" ht="14.5" customHeight="1" x14ac:dyDescent="0.35"/>
    <row r="49" spans="2:21" ht="14.5" customHeight="1" x14ac:dyDescent="0.35">
      <c r="P49" s="119" t="s">
        <v>174</v>
      </c>
    </row>
    <row r="62" spans="2:21" ht="21.75" customHeight="1" x14ac:dyDescent="0.35">
      <c r="B62" s="36"/>
      <c r="C62" s="89"/>
      <c r="H62" s="4"/>
      <c r="I62" s="4"/>
      <c r="J62" s="4"/>
      <c r="K62" s="4"/>
      <c r="L62" s="4"/>
      <c r="M62" s="4"/>
      <c r="U62" s="4"/>
    </row>
    <row r="63" spans="2:21" ht="21.75" customHeight="1" x14ac:dyDescent="0.35"/>
    <row r="64" spans="2:21" ht="21.75" customHeight="1" x14ac:dyDescent="0.35"/>
    <row r="65" spans="1:1" ht="21.75" customHeight="1" x14ac:dyDescent="0.35"/>
    <row r="66" spans="1:1" ht="21.75" customHeight="1" x14ac:dyDescent="0.35">
      <c r="A66"/>
    </row>
    <row r="67" spans="1:1" ht="21.75" customHeight="1" x14ac:dyDescent="0.35">
      <c r="A67"/>
    </row>
    <row r="68" spans="1:1" ht="21.75" customHeight="1" x14ac:dyDescent="0.35">
      <c r="A68"/>
    </row>
    <row r="69" spans="1:1" ht="21.75" customHeight="1" x14ac:dyDescent="0.35">
      <c r="A69"/>
    </row>
    <row r="70" spans="1:1" ht="21.75" customHeight="1" x14ac:dyDescent="0.35">
      <c r="A70"/>
    </row>
    <row r="71" spans="1:1" ht="21.75" customHeight="1" x14ac:dyDescent="0.35">
      <c r="A71"/>
    </row>
    <row r="72" spans="1:1" ht="21.75" customHeight="1" x14ac:dyDescent="0.35">
      <c r="A72"/>
    </row>
    <row r="73" spans="1:1" ht="21.75" customHeight="1" x14ac:dyDescent="0.35">
      <c r="A73"/>
    </row>
    <row r="74" spans="1:1" ht="21.75" customHeight="1" x14ac:dyDescent="0.35">
      <c r="A74"/>
    </row>
    <row r="75" spans="1:1" ht="21.75" customHeight="1" x14ac:dyDescent="0.35">
      <c r="A75"/>
    </row>
    <row r="76" spans="1:1" ht="21.75" customHeight="1" x14ac:dyDescent="0.35">
      <c r="A76"/>
    </row>
    <row r="77" spans="1:1" ht="21.75" customHeight="1" x14ac:dyDescent="0.35">
      <c r="A77"/>
    </row>
    <row r="78" spans="1:1" ht="21.75" customHeight="1" x14ac:dyDescent="0.35">
      <c r="A78"/>
    </row>
    <row r="79" spans="1:1" ht="21.75" customHeight="1" x14ac:dyDescent="0.35">
      <c r="A79"/>
    </row>
    <row r="80" spans="1:1" ht="21.75" customHeight="1" x14ac:dyDescent="0.35">
      <c r="A80"/>
    </row>
    <row r="81" customFormat="1" ht="21.75" customHeight="1" x14ac:dyDescent="0.35"/>
    <row r="82" customFormat="1" ht="21.75" customHeight="1" x14ac:dyDescent="0.35"/>
    <row r="83" customFormat="1" ht="21.75" customHeight="1" x14ac:dyDescent="0.35"/>
    <row r="84" customFormat="1" ht="21.75" customHeight="1" x14ac:dyDescent="0.35"/>
    <row r="85" customFormat="1" ht="21.75" customHeight="1" x14ac:dyDescent="0.35"/>
    <row r="86" customFormat="1" ht="21.75" customHeight="1" x14ac:dyDescent="0.35"/>
    <row r="87" customFormat="1" ht="21.75" customHeight="1" x14ac:dyDescent="0.35"/>
    <row r="88" customFormat="1" ht="21.75" customHeight="1" x14ac:dyDescent="0.35"/>
    <row r="89" customFormat="1" ht="21.75" customHeight="1" x14ac:dyDescent="0.35"/>
    <row r="90" customFormat="1" ht="21.75" customHeight="1" x14ac:dyDescent="0.35"/>
    <row r="91" customFormat="1" ht="21.75" customHeight="1" x14ac:dyDescent="0.35"/>
    <row r="92" customFormat="1" ht="21.75" customHeight="1" x14ac:dyDescent="0.35"/>
    <row r="93" customFormat="1" ht="21.75" customHeight="1" x14ac:dyDescent="0.35"/>
    <row r="94" customFormat="1" ht="21.75" customHeight="1" x14ac:dyDescent="0.35"/>
    <row r="95" customFormat="1" ht="21.75" customHeight="1" x14ac:dyDescent="0.35"/>
    <row r="96" customFormat="1" ht="21.75" customHeight="1" x14ac:dyDescent="0.35"/>
    <row r="97" customFormat="1" ht="21.75" customHeight="1" x14ac:dyDescent="0.35"/>
    <row r="98" customFormat="1" ht="21.75" customHeight="1" x14ac:dyDescent="0.35"/>
    <row r="99" customFormat="1" ht="21.75" customHeight="1" x14ac:dyDescent="0.35"/>
    <row r="100" customFormat="1" ht="21.75" customHeight="1" x14ac:dyDescent="0.35"/>
    <row r="101" customFormat="1" ht="21.75" customHeight="1" x14ac:dyDescent="0.35"/>
    <row r="102" customFormat="1" ht="21.75" customHeight="1" x14ac:dyDescent="0.35"/>
    <row r="103" customFormat="1" ht="21.75" customHeight="1" x14ac:dyDescent="0.35"/>
    <row r="104" customFormat="1" ht="21.75" customHeight="1" x14ac:dyDescent="0.35"/>
    <row r="105" customFormat="1" ht="21.75" customHeight="1" x14ac:dyDescent="0.35"/>
    <row r="106" customFormat="1" ht="21.75" customHeight="1" x14ac:dyDescent="0.35"/>
    <row r="107" customFormat="1" ht="21.75" customHeight="1" x14ac:dyDescent="0.35"/>
    <row r="108" customFormat="1" ht="21.75" customHeight="1" x14ac:dyDescent="0.35"/>
    <row r="109" customFormat="1" ht="21.75" customHeight="1" x14ac:dyDescent="0.35"/>
    <row r="110" customFormat="1" ht="21.75" customHeight="1" x14ac:dyDescent="0.35"/>
    <row r="111" customFormat="1" ht="21.75" customHeight="1" x14ac:dyDescent="0.35"/>
    <row r="112" customFormat="1" ht="21.75" customHeight="1" x14ac:dyDescent="0.35"/>
    <row r="113" customFormat="1" ht="21.75" customHeight="1" x14ac:dyDescent="0.35"/>
    <row r="114" customFormat="1" ht="21.75" customHeight="1" x14ac:dyDescent="0.35"/>
    <row r="115" customFormat="1" ht="21.75" customHeight="1" x14ac:dyDescent="0.35"/>
    <row r="116" customFormat="1" ht="21.75" customHeight="1" x14ac:dyDescent="0.35"/>
    <row r="117" customFormat="1" ht="21.75" customHeight="1" x14ac:dyDescent="0.35"/>
    <row r="118" customFormat="1" ht="21.75" customHeight="1" x14ac:dyDescent="0.35"/>
    <row r="119" customFormat="1" ht="21.75" customHeight="1" x14ac:dyDescent="0.35"/>
    <row r="120" customFormat="1" ht="21.75" customHeight="1" x14ac:dyDescent="0.35"/>
    <row r="121" customFormat="1" ht="21.75" customHeight="1" x14ac:dyDescent="0.35"/>
    <row r="122" customFormat="1" ht="21.75" customHeight="1" x14ac:dyDescent="0.35"/>
    <row r="123" customFormat="1" ht="21.75" customHeight="1" x14ac:dyDescent="0.35"/>
    <row r="124" customFormat="1" ht="21.75" customHeight="1" x14ac:dyDescent="0.35"/>
    <row r="125" customFormat="1" ht="21.75" customHeight="1" x14ac:dyDescent="0.35"/>
    <row r="126" customFormat="1" ht="21.75" customHeight="1" x14ac:dyDescent="0.35"/>
    <row r="127" customFormat="1" ht="21.75" customHeight="1" x14ac:dyDescent="0.35"/>
    <row r="128" customFormat="1" ht="21.75" customHeight="1" x14ac:dyDescent="0.35"/>
    <row r="129" customFormat="1" ht="21.75" customHeight="1" x14ac:dyDescent="0.35"/>
    <row r="130" customFormat="1" ht="21.75" customHeight="1" x14ac:dyDescent="0.35"/>
    <row r="131" customFormat="1" ht="21.75" customHeight="1" x14ac:dyDescent="0.35"/>
    <row r="132" customFormat="1" ht="21.75" customHeight="1" x14ac:dyDescent="0.35"/>
    <row r="133" customFormat="1" ht="21.75" customHeight="1" x14ac:dyDescent="0.35"/>
    <row r="134" customFormat="1" ht="21.75" customHeight="1" x14ac:dyDescent="0.35"/>
    <row r="135" customFormat="1" ht="21.75" customHeight="1" x14ac:dyDescent="0.35"/>
    <row r="136" customFormat="1" ht="21.75" customHeight="1" x14ac:dyDescent="0.35"/>
    <row r="137" customFormat="1" ht="21.75" customHeight="1" x14ac:dyDescent="0.35"/>
    <row r="138" customFormat="1" ht="21.75" customHeight="1" x14ac:dyDescent="0.35"/>
    <row r="139" customFormat="1" ht="21.75" customHeight="1" x14ac:dyDescent="0.35"/>
    <row r="140" customFormat="1" ht="21.75" customHeight="1" x14ac:dyDescent="0.35"/>
    <row r="141" customFormat="1" ht="21.75" customHeight="1" x14ac:dyDescent="0.35"/>
    <row r="142" customFormat="1" ht="21.75" customHeight="1" x14ac:dyDescent="0.35"/>
    <row r="143" customFormat="1" ht="21.75" customHeight="1" x14ac:dyDescent="0.35"/>
    <row r="144" customFormat="1" ht="21.75" customHeight="1" x14ac:dyDescent="0.35"/>
    <row r="145" customFormat="1" ht="21.75" customHeight="1" x14ac:dyDescent="0.35"/>
    <row r="146" customFormat="1" ht="21.75" customHeight="1" x14ac:dyDescent="0.35"/>
    <row r="147" customFormat="1" ht="21.75" customHeight="1" x14ac:dyDescent="0.35"/>
    <row r="148" customFormat="1" ht="21.75" customHeight="1" x14ac:dyDescent="0.35"/>
    <row r="149" customFormat="1" ht="21.75" customHeight="1" x14ac:dyDescent="0.35"/>
    <row r="150" customFormat="1" ht="21.75" customHeight="1" x14ac:dyDescent="0.35"/>
    <row r="151" customFormat="1" ht="21.75" customHeight="1" x14ac:dyDescent="0.35"/>
    <row r="152" customFormat="1" ht="21.75" customHeight="1" x14ac:dyDescent="0.35"/>
    <row r="153" customFormat="1" ht="21.75" customHeight="1" x14ac:dyDescent="0.35"/>
    <row r="154" customFormat="1" ht="21.75" customHeight="1" x14ac:dyDescent="0.35"/>
    <row r="155" customFormat="1" ht="21.75" customHeight="1" x14ac:dyDescent="0.35"/>
    <row r="156" customFormat="1" ht="21.75" customHeight="1" x14ac:dyDescent="0.35"/>
    <row r="157" customFormat="1" ht="21.75" customHeight="1" x14ac:dyDescent="0.35"/>
    <row r="158" customFormat="1" ht="21.75" customHeight="1" x14ac:dyDescent="0.35"/>
    <row r="159" customFormat="1" ht="21.75" customHeight="1" x14ac:dyDescent="0.35"/>
    <row r="160" customFormat="1" ht="21.75" customHeight="1" x14ac:dyDescent="0.35"/>
    <row r="161" customFormat="1" ht="21.75" customHeight="1" x14ac:dyDescent="0.35"/>
    <row r="162" customFormat="1" ht="21.75" customHeight="1" x14ac:dyDescent="0.35"/>
    <row r="163" customFormat="1" ht="21.75" customHeight="1" x14ac:dyDescent="0.35"/>
    <row r="164" customFormat="1" ht="21.75" customHeight="1" x14ac:dyDescent="0.35"/>
    <row r="165" customFormat="1" ht="21.75" customHeight="1" x14ac:dyDescent="0.35"/>
    <row r="166" customFormat="1" ht="21.75" customHeight="1" x14ac:dyDescent="0.35"/>
    <row r="167" customFormat="1" ht="21.75" customHeight="1" x14ac:dyDescent="0.35"/>
    <row r="168" customFormat="1" ht="21.75" customHeight="1" x14ac:dyDescent="0.35"/>
    <row r="169" customFormat="1" ht="21.75" customHeight="1" x14ac:dyDescent="0.35"/>
    <row r="170" customFormat="1" ht="21.75" customHeight="1" x14ac:dyDescent="0.35"/>
    <row r="171" customFormat="1" ht="21.75" customHeight="1" x14ac:dyDescent="0.35"/>
    <row r="172" customFormat="1" ht="21.75" customHeight="1" x14ac:dyDescent="0.35"/>
    <row r="173" customFormat="1" ht="21.75" customHeight="1" x14ac:dyDescent="0.35"/>
    <row r="174" customFormat="1" ht="21.75" customHeight="1" x14ac:dyDescent="0.35"/>
    <row r="175" customFormat="1" ht="21.75" customHeight="1" x14ac:dyDescent="0.35"/>
    <row r="176" customFormat="1" ht="21.75" customHeight="1" x14ac:dyDescent="0.35"/>
    <row r="177" customFormat="1" ht="21.75" customHeight="1" x14ac:dyDescent="0.35"/>
    <row r="178" customFormat="1" ht="21.75" customHeight="1" x14ac:dyDescent="0.35"/>
    <row r="179" customFormat="1" ht="21.75" customHeight="1" x14ac:dyDescent="0.35"/>
    <row r="180" customFormat="1" ht="21.75" customHeight="1" x14ac:dyDescent="0.35"/>
    <row r="181" customFormat="1" ht="21.75" customHeight="1" x14ac:dyDescent="0.35"/>
    <row r="182" customFormat="1" ht="21.75" customHeight="1" x14ac:dyDescent="0.35"/>
    <row r="183" customFormat="1" ht="21.75" customHeight="1" x14ac:dyDescent="0.35"/>
    <row r="184" customFormat="1" ht="21.75" customHeight="1" x14ac:dyDescent="0.35"/>
    <row r="185" customFormat="1" ht="21.75" customHeight="1" x14ac:dyDescent="0.35"/>
    <row r="186" customFormat="1" ht="21.75" customHeight="1" x14ac:dyDescent="0.35"/>
    <row r="187" customFormat="1" ht="21.75" customHeight="1" x14ac:dyDescent="0.35"/>
    <row r="188" customFormat="1" ht="21.75" customHeight="1" x14ac:dyDescent="0.35"/>
    <row r="189" customFormat="1" ht="21.75" customHeight="1" x14ac:dyDescent="0.35"/>
    <row r="190" customFormat="1" ht="21.75" customHeight="1" x14ac:dyDescent="0.35"/>
    <row r="191" customFormat="1" ht="21.75" customHeight="1" x14ac:dyDescent="0.35"/>
    <row r="192" customFormat="1" ht="21.75" customHeight="1" x14ac:dyDescent="0.35"/>
    <row r="193" customFormat="1" ht="21.75" customHeight="1" x14ac:dyDescent="0.35"/>
    <row r="194" customFormat="1" ht="21.75" customHeight="1" x14ac:dyDescent="0.35"/>
    <row r="195" customFormat="1" ht="21.75" customHeight="1" x14ac:dyDescent="0.35"/>
    <row r="196" customFormat="1" ht="21.75" customHeight="1" x14ac:dyDescent="0.35"/>
    <row r="197" customFormat="1" ht="21.75" customHeight="1" x14ac:dyDescent="0.35"/>
    <row r="198" customFormat="1" ht="21.75" customHeight="1" x14ac:dyDescent="0.35"/>
    <row r="199" customFormat="1" ht="21.75" customHeight="1" x14ac:dyDescent="0.35"/>
    <row r="200" customFormat="1" ht="21.75" customHeight="1" x14ac:dyDescent="0.35"/>
    <row r="201" customFormat="1" ht="21.75" customHeight="1" x14ac:dyDescent="0.35"/>
    <row r="202" customFormat="1" ht="21.75" customHeight="1" x14ac:dyDescent="0.35"/>
    <row r="203" customFormat="1" ht="21.75" customHeight="1" x14ac:dyDescent="0.35"/>
    <row r="204" customFormat="1" ht="21.75" customHeight="1" x14ac:dyDescent="0.35"/>
    <row r="205" customFormat="1" ht="21.75" customHeight="1" x14ac:dyDescent="0.35"/>
    <row r="206" customFormat="1" ht="21.75" customHeight="1" x14ac:dyDescent="0.35"/>
    <row r="207" customFormat="1" ht="21.75" customHeight="1" x14ac:dyDescent="0.35"/>
    <row r="208" customFormat="1" ht="21.75" customHeight="1" x14ac:dyDescent="0.35"/>
    <row r="209" customFormat="1" ht="21.75" customHeight="1" x14ac:dyDescent="0.35"/>
    <row r="210" customFormat="1" ht="21.75" customHeight="1" x14ac:dyDescent="0.35"/>
    <row r="211" customFormat="1" ht="21.75" customHeight="1" x14ac:dyDescent="0.35"/>
    <row r="212" customFormat="1" ht="21.75" customHeight="1" x14ac:dyDescent="0.35"/>
    <row r="213" customFormat="1" ht="21.75" customHeight="1" x14ac:dyDescent="0.35"/>
    <row r="214" customFormat="1" ht="21.75" customHeight="1" x14ac:dyDescent="0.35"/>
    <row r="215" customFormat="1" ht="21.75" customHeight="1" x14ac:dyDescent="0.35"/>
    <row r="216" customFormat="1" ht="21.75" customHeight="1" x14ac:dyDescent="0.35"/>
    <row r="217" customFormat="1" ht="21.75" customHeight="1" x14ac:dyDescent="0.35"/>
    <row r="218" customFormat="1" ht="21.75" customHeight="1" x14ac:dyDescent="0.35"/>
    <row r="219" customFormat="1" ht="21.75" customHeight="1" x14ac:dyDescent="0.35"/>
    <row r="220" customFormat="1" ht="21.75" customHeight="1" x14ac:dyDescent="0.35"/>
    <row r="221" customFormat="1" ht="21.75" customHeight="1" x14ac:dyDescent="0.35"/>
    <row r="222" customFormat="1" ht="21.75" customHeight="1" x14ac:dyDescent="0.35"/>
    <row r="223" customFormat="1" ht="21.75" customHeight="1" x14ac:dyDescent="0.35"/>
    <row r="224" customFormat="1" ht="21.75" customHeight="1" x14ac:dyDescent="0.35"/>
    <row r="225" customFormat="1" ht="21.75" customHeight="1" x14ac:dyDescent="0.35"/>
    <row r="226" customFormat="1" ht="21.75" customHeight="1" x14ac:dyDescent="0.35"/>
    <row r="227" customFormat="1" ht="21.75" customHeight="1" x14ac:dyDescent="0.35"/>
    <row r="228" customFormat="1" ht="21.75" customHeight="1" x14ac:dyDescent="0.35"/>
    <row r="229" customFormat="1" ht="21.75" customHeight="1" x14ac:dyDescent="0.35"/>
    <row r="230" customFormat="1" ht="21.75" customHeight="1" x14ac:dyDescent="0.35"/>
    <row r="231" customFormat="1" ht="21.75" customHeight="1" x14ac:dyDescent="0.35"/>
    <row r="232" customFormat="1" ht="21.75" customHeight="1" x14ac:dyDescent="0.35"/>
    <row r="233" customFormat="1" ht="21.75" customHeight="1" x14ac:dyDescent="0.35"/>
    <row r="234" customFormat="1" ht="21.75" customHeight="1" x14ac:dyDescent="0.35"/>
    <row r="235" customFormat="1" ht="21.75" customHeight="1" x14ac:dyDescent="0.35"/>
    <row r="236" customFormat="1" ht="21.75" customHeight="1" x14ac:dyDescent="0.35"/>
    <row r="237" customFormat="1" ht="21.75" customHeight="1" x14ac:dyDescent="0.35"/>
    <row r="238" customFormat="1" ht="21.75" customHeight="1" x14ac:dyDescent="0.35"/>
    <row r="239" customFormat="1" ht="21.75" customHeight="1" x14ac:dyDescent="0.35"/>
    <row r="240" customFormat="1" ht="21.75" customHeight="1" x14ac:dyDescent="0.35"/>
    <row r="241" customFormat="1" ht="21.75" customHeight="1" x14ac:dyDescent="0.35"/>
    <row r="242" customFormat="1" ht="21.75" customHeight="1" x14ac:dyDescent="0.35"/>
    <row r="243" customFormat="1" ht="21.75" customHeight="1" x14ac:dyDescent="0.35"/>
    <row r="244" customFormat="1" ht="21.75" customHeight="1" x14ac:dyDescent="0.35"/>
    <row r="245" customFormat="1" ht="21.75" customHeight="1" x14ac:dyDescent="0.35"/>
    <row r="246" customFormat="1" ht="21.75" customHeight="1" x14ac:dyDescent="0.35"/>
    <row r="247" customFormat="1" ht="21.75" customHeight="1" x14ac:dyDescent="0.35"/>
    <row r="248" customFormat="1" ht="21.75" customHeight="1" x14ac:dyDescent="0.35"/>
    <row r="249" customFormat="1" ht="21.75" customHeight="1" x14ac:dyDescent="0.35"/>
    <row r="250" customFormat="1" ht="21.75" customHeight="1" x14ac:dyDescent="0.35"/>
    <row r="251" customFormat="1" ht="21.75" customHeight="1" x14ac:dyDescent="0.35"/>
    <row r="252" customFormat="1" ht="21.75" customHeight="1" x14ac:dyDescent="0.35"/>
    <row r="253" customFormat="1" ht="21.75" customHeight="1" x14ac:dyDescent="0.35"/>
    <row r="254" customFormat="1" ht="21.75" customHeight="1" x14ac:dyDescent="0.35"/>
    <row r="255" customFormat="1" ht="21.75" customHeight="1" x14ac:dyDescent="0.35"/>
    <row r="256" customFormat="1" ht="21.75" customHeight="1" x14ac:dyDescent="0.35"/>
    <row r="257" customFormat="1" ht="21.75" customHeight="1" x14ac:dyDescent="0.35"/>
    <row r="258" customFormat="1" ht="21.75" customHeight="1" x14ac:dyDescent="0.35"/>
    <row r="259" customFormat="1" ht="21.75" customHeight="1" x14ac:dyDescent="0.35"/>
    <row r="260" customFormat="1" ht="21.75" customHeight="1" x14ac:dyDescent="0.35"/>
    <row r="261" customFormat="1" ht="21.75" customHeight="1" x14ac:dyDescent="0.35"/>
    <row r="262" customFormat="1" ht="21.75" customHeight="1" x14ac:dyDescent="0.35"/>
    <row r="263" customFormat="1" ht="21.75" customHeight="1" x14ac:dyDescent="0.35"/>
    <row r="264" customFormat="1" ht="21.75" customHeight="1" x14ac:dyDescent="0.35"/>
    <row r="265" customFormat="1" ht="21.75" customHeight="1" x14ac:dyDescent="0.35"/>
    <row r="266" customFormat="1" ht="21.75" customHeight="1" x14ac:dyDescent="0.35"/>
    <row r="267" customFormat="1" ht="21.75" customHeight="1" x14ac:dyDescent="0.35"/>
    <row r="268" customFormat="1" ht="21.75" customHeight="1" x14ac:dyDescent="0.35"/>
    <row r="269" customFormat="1" ht="21.75" customHeight="1" x14ac:dyDescent="0.35"/>
    <row r="270" customFormat="1" ht="21.75" customHeight="1" x14ac:dyDescent="0.35"/>
    <row r="271" customFormat="1" ht="21.75" customHeight="1" x14ac:dyDescent="0.35"/>
    <row r="272" customFormat="1" ht="21.75" customHeight="1" x14ac:dyDescent="0.35"/>
    <row r="273" customFormat="1" ht="21.75" customHeight="1" x14ac:dyDescent="0.35"/>
    <row r="274" customFormat="1" ht="21.75" customHeight="1" x14ac:dyDescent="0.35"/>
    <row r="275" customFormat="1" ht="21.75" customHeight="1" x14ac:dyDescent="0.35"/>
    <row r="276" customFormat="1" ht="21.75" customHeight="1" x14ac:dyDescent="0.35"/>
    <row r="277" customFormat="1" ht="21.75" customHeight="1" x14ac:dyDescent="0.35"/>
    <row r="278" customFormat="1" ht="21.75" customHeight="1" x14ac:dyDescent="0.35"/>
    <row r="279" customFormat="1" ht="21.75" customHeight="1" x14ac:dyDescent="0.35"/>
    <row r="280" customFormat="1" ht="21.75" customHeight="1" x14ac:dyDescent="0.35"/>
    <row r="281" customFormat="1" ht="21.75" customHeight="1" x14ac:dyDescent="0.35"/>
    <row r="282" customFormat="1" ht="21.75" customHeight="1" x14ac:dyDescent="0.35"/>
    <row r="283" customFormat="1" ht="21.75" customHeight="1" x14ac:dyDescent="0.35"/>
    <row r="284" customFormat="1" ht="21.75" customHeight="1" x14ac:dyDescent="0.35"/>
    <row r="285" customFormat="1" ht="21.75" customHeight="1" x14ac:dyDescent="0.35"/>
    <row r="286" customFormat="1" ht="21.75" customHeight="1" x14ac:dyDescent="0.35"/>
  </sheetData>
  <mergeCells count="1">
    <mergeCell ref="I6:P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70B68-3899-4BCB-BF09-99B26CF6DAC7}">
  <dimension ref="A1:T190"/>
  <sheetViews>
    <sheetView showGridLines="0" workbookViewId="0">
      <selection activeCell="R24" sqref="R24"/>
    </sheetView>
  </sheetViews>
  <sheetFormatPr defaultRowHeight="14.5" x14ac:dyDescent="0.35"/>
  <cols>
    <col min="1" max="1" width="5.90625" style="7" customWidth="1"/>
    <col min="2" max="2" width="29.08984375" customWidth="1"/>
    <col min="3" max="3" width="12.26953125" bestFit="1" customWidth="1"/>
    <col min="4" max="4" width="2.81640625" customWidth="1"/>
    <col min="5" max="6" width="10.7265625" bestFit="1" customWidth="1"/>
    <col min="7" max="7" width="2.1796875" customWidth="1"/>
    <col min="8" max="8" width="12.26953125" bestFit="1" customWidth="1"/>
    <col min="9" max="16" width="10.7265625" bestFit="1" customWidth="1"/>
    <col min="17" max="20" width="15" customWidth="1"/>
    <col min="259" max="259" width="5.08984375" customWidth="1"/>
    <col min="260" max="260" width="41.7265625" customWidth="1"/>
    <col min="261" max="261" width="14.7265625" customWidth="1"/>
    <col min="262" max="262" width="14.90625" customWidth="1"/>
    <col min="263" max="264" width="11.7265625" customWidth="1"/>
    <col min="265" max="265" width="11.90625" bestFit="1" customWidth="1"/>
    <col min="267" max="267" width="10.26953125" bestFit="1" customWidth="1"/>
    <col min="268" max="268" width="11.26953125" customWidth="1"/>
    <col min="269" max="269" width="5" customWidth="1"/>
    <col min="270" max="275" width="15" customWidth="1"/>
    <col min="515" max="515" width="5.08984375" customWidth="1"/>
    <col min="516" max="516" width="41.7265625" customWidth="1"/>
    <col min="517" max="517" width="14.7265625" customWidth="1"/>
    <col min="518" max="518" width="14.90625" customWidth="1"/>
    <col min="519" max="520" width="11.7265625" customWidth="1"/>
    <col min="521" max="521" width="11.90625" bestFit="1" customWidth="1"/>
    <col min="523" max="523" width="10.26953125" bestFit="1" customWidth="1"/>
    <col min="524" max="524" width="11.26953125" customWidth="1"/>
    <col min="525" max="525" width="5" customWidth="1"/>
    <col min="526" max="531" width="15" customWidth="1"/>
    <col min="771" max="771" width="5.08984375" customWidth="1"/>
    <col min="772" max="772" width="41.7265625" customWidth="1"/>
    <col min="773" max="773" width="14.7265625" customWidth="1"/>
    <col min="774" max="774" width="14.90625" customWidth="1"/>
    <col min="775" max="776" width="11.7265625" customWidth="1"/>
    <col min="777" max="777" width="11.90625" bestFit="1" customWidth="1"/>
    <col min="779" max="779" width="10.26953125" bestFit="1" customWidth="1"/>
    <col min="780" max="780" width="11.26953125" customWidth="1"/>
    <col min="781" max="781" width="5" customWidth="1"/>
    <col min="782" max="787" width="15" customWidth="1"/>
    <col min="1027" max="1027" width="5.08984375" customWidth="1"/>
    <col min="1028" max="1028" width="41.7265625" customWidth="1"/>
    <col min="1029" max="1029" width="14.7265625" customWidth="1"/>
    <col min="1030" max="1030" width="14.90625" customWidth="1"/>
    <col min="1031" max="1032" width="11.7265625" customWidth="1"/>
    <col min="1033" max="1033" width="11.90625" bestFit="1" customWidth="1"/>
    <col min="1035" max="1035" width="10.26953125" bestFit="1" customWidth="1"/>
    <col min="1036" max="1036" width="11.26953125" customWidth="1"/>
    <col min="1037" max="1037" width="5" customWidth="1"/>
    <col min="1038" max="1043" width="15" customWidth="1"/>
    <col min="1283" max="1283" width="5.08984375" customWidth="1"/>
    <col min="1284" max="1284" width="41.7265625" customWidth="1"/>
    <col min="1285" max="1285" width="14.7265625" customWidth="1"/>
    <col min="1286" max="1286" width="14.90625" customWidth="1"/>
    <col min="1287" max="1288" width="11.7265625" customWidth="1"/>
    <col min="1289" max="1289" width="11.90625" bestFit="1" customWidth="1"/>
    <col min="1291" max="1291" width="10.26953125" bestFit="1" customWidth="1"/>
    <col min="1292" max="1292" width="11.26953125" customWidth="1"/>
    <col min="1293" max="1293" width="5" customWidth="1"/>
    <col min="1294" max="1299" width="15" customWidth="1"/>
    <col min="1539" max="1539" width="5.08984375" customWidth="1"/>
    <col min="1540" max="1540" width="41.7265625" customWidth="1"/>
    <col min="1541" max="1541" width="14.7265625" customWidth="1"/>
    <col min="1542" max="1542" width="14.90625" customWidth="1"/>
    <col min="1543" max="1544" width="11.7265625" customWidth="1"/>
    <col min="1545" max="1545" width="11.90625" bestFit="1" customWidth="1"/>
    <col min="1547" max="1547" width="10.26953125" bestFit="1" customWidth="1"/>
    <col min="1548" max="1548" width="11.26953125" customWidth="1"/>
    <col min="1549" max="1549" width="5" customWidth="1"/>
    <col min="1550" max="1555" width="15" customWidth="1"/>
    <col min="1795" max="1795" width="5.08984375" customWidth="1"/>
    <col min="1796" max="1796" width="41.7265625" customWidth="1"/>
    <col min="1797" max="1797" width="14.7265625" customWidth="1"/>
    <col min="1798" max="1798" width="14.90625" customWidth="1"/>
    <col min="1799" max="1800" width="11.7265625" customWidth="1"/>
    <col min="1801" max="1801" width="11.90625" bestFit="1" customWidth="1"/>
    <col min="1803" max="1803" width="10.26953125" bestFit="1" customWidth="1"/>
    <col min="1804" max="1804" width="11.26953125" customWidth="1"/>
    <col min="1805" max="1805" width="5" customWidth="1"/>
    <col min="1806" max="1811" width="15" customWidth="1"/>
    <col min="2051" max="2051" width="5.08984375" customWidth="1"/>
    <col min="2052" max="2052" width="41.7265625" customWidth="1"/>
    <col min="2053" max="2053" width="14.7265625" customWidth="1"/>
    <col min="2054" max="2054" width="14.90625" customWidth="1"/>
    <col min="2055" max="2056" width="11.7265625" customWidth="1"/>
    <col min="2057" max="2057" width="11.90625" bestFit="1" customWidth="1"/>
    <col min="2059" max="2059" width="10.26953125" bestFit="1" customWidth="1"/>
    <col min="2060" max="2060" width="11.26953125" customWidth="1"/>
    <col min="2061" max="2061" width="5" customWidth="1"/>
    <col min="2062" max="2067" width="15" customWidth="1"/>
    <col min="2307" max="2307" width="5.08984375" customWidth="1"/>
    <col min="2308" max="2308" width="41.7265625" customWidth="1"/>
    <col min="2309" max="2309" width="14.7265625" customWidth="1"/>
    <col min="2310" max="2310" width="14.90625" customWidth="1"/>
    <col min="2311" max="2312" width="11.7265625" customWidth="1"/>
    <col min="2313" max="2313" width="11.90625" bestFit="1" customWidth="1"/>
    <col min="2315" max="2315" width="10.26953125" bestFit="1" customWidth="1"/>
    <col min="2316" max="2316" width="11.26953125" customWidth="1"/>
    <col min="2317" max="2317" width="5" customWidth="1"/>
    <col min="2318" max="2323" width="15" customWidth="1"/>
    <col min="2563" max="2563" width="5.08984375" customWidth="1"/>
    <col min="2564" max="2564" width="41.7265625" customWidth="1"/>
    <col min="2565" max="2565" width="14.7265625" customWidth="1"/>
    <col min="2566" max="2566" width="14.90625" customWidth="1"/>
    <col min="2567" max="2568" width="11.7265625" customWidth="1"/>
    <col min="2569" max="2569" width="11.90625" bestFit="1" customWidth="1"/>
    <col min="2571" max="2571" width="10.26953125" bestFit="1" customWidth="1"/>
    <col min="2572" max="2572" width="11.26953125" customWidth="1"/>
    <col min="2573" max="2573" width="5" customWidth="1"/>
    <col min="2574" max="2579" width="15" customWidth="1"/>
    <col min="2819" max="2819" width="5.08984375" customWidth="1"/>
    <col min="2820" max="2820" width="41.7265625" customWidth="1"/>
    <col min="2821" max="2821" width="14.7265625" customWidth="1"/>
    <col min="2822" max="2822" width="14.90625" customWidth="1"/>
    <col min="2823" max="2824" width="11.7265625" customWidth="1"/>
    <col min="2825" max="2825" width="11.90625" bestFit="1" customWidth="1"/>
    <col min="2827" max="2827" width="10.26953125" bestFit="1" customWidth="1"/>
    <col min="2828" max="2828" width="11.26953125" customWidth="1"/>
    <col min="2829" max="2829" width="5" customWidth="1"/>
    <col min="2830" max="2835" width="15" customWidth="1"/>
    <col min="3075" max="3075" width="5.08984375" customWidth="1"/>
    <col min="3076" max="3076" width="41.7265625" customWidth="1"/>
    <col min="3077" max="3077" width="14.7265625" customWidth="1"/>
    <col min="3078" max="3078" width="14.90625" customWidth="1"/>
    <col min="3079" max="3080" width="11.7265625" customWidth="1"/>
    <col min="3081" max="3081" width="11.90625" bestFit="1" customWidth="1"/>
    <col min="3083" max="3083" width="10.26953125" bestFit="1" customWidth="1"/>
    <col min="3084" max="3084" width="11.26953125" customWidth="1"/>
    <col min="3085" max="3085" width="5" customWidth="1"/>
    <col min="3086" max="3091" width="15" customWidth="1"/>
    <col min="3331" max="3331" width="5.08984375" customWidth="1"/>
    <col min="3332" max="3332" width="41.7265625" customWidth="1"/>
    <col min="3333" max="3333" width="14.7265625" customWidth="1"/>
    <col min="3334" max="3334" width="14.90625" customWidth="1"/>
    <col min="3335" max="3336" width="11.7265625" customWidth="1"/>
    <col min="3337" max="3337" width="11.90625" bestFit="1" customWidth="1"/>
    <col min="3339" max="3339" width="10.26953125" bestFit="1" customWidth="1"/>
    <col min="3340" max="3340" width="11.26953125" customWidth="1"/>
    <col min="3341" max="3341" width="5" customWidth="1"/>
    <col min="3342" max="3347" width="15" customWidth="1"/>
    <col min="3587" max="3587" width="5.08984375" customWidth="1"/>
    <col min="3588" max="3588" width="41.7265625" customWidth="1"/>
    <col min="3589" max="3589" width="14.7265625" customWidth="1"/>
    <col min="3590" max="3590" width="14.90625" customWidth="1"/>
    <col min="3591" max="3592" width="11.7265625" customWidth="1"/>
    <col min="3593" max="3593" width="11.90625" bestFit="1" customWidth="1"/>
    <col min="3595" max="3595" width="10.26953125" bestFit="1" customWidth="1"/>
    <col min="3596" max="3596" width="11.26953125" customWidth="1"/>
    <col min="3597" max="3597" width="5" customWidth="1"/>
    <col min="3598" max="3603" width="15" customWidth="1"/>
    <col min="3843" max="3843" width="5.08984375" customWidth="1"/>
    <col min="3844" max="3844" width="41.7265625" customWidth="1"/>
    <col min="3845" max="3845" width="14.7265625" customWidth="1"/>
    <col min="3846" max="3846" width="14.90625" customWidth="1"/>
    <col min="3847" max="3848" width="11.7265625" customWidth="1"/>
    <col min="3849" max="3849" width="11.90625" bestFit="1" customWidth="1"/>
    <col min="3851" max="3851" width="10.26953125" bestFit="1" customWidth="1"/>
    <col min="3852" max="3852" width="11.26953125" customWidth="1"/>
    <col min="3853" max="3853" width="5" customWidth="1"/>
    <col min="3854" max="3859" width="15" customWidth="1"/>
    <col min="4099" max="4099" width="5.08984375" customWidth="1"/>
    <col min="4100" max="4100" width="41.7265625" customWidth="1"/>
    <col min="4101" max="4101" width="14.7265625" customWidth="1"/>
    <col min="4102" max="4102" width="14.90625" customWidth="1"/>
    <col min="4103" max="4104" width="11.7265625" customWidth="1"/>
    <col min="4105" max="4105" width="11.90625" bestFit="1" customWidth="1"/>
    <col min="4107" max="4107" width="10.26953125" bestFit="1" customWidth="1"/>
    <col min="4108" max="4108" width="11.26953125" customWidth="1"/>
    <col min="4109" max="4109" width="5" customWidth="1"/>
    <col min="4110" max="4115" width="15" customWidth="1"/>
    <col min="4355" max="4355" width="5.08984375" customWidth="1"/>
    <col min="4356" max="4356" width="41.7265625" customWidth="1"/>
    <col min="4357" max="4357" width="14.7265625" customWidth="1"/>
    <col min="4358" max="4358" width="14.90625" customWidth="1"/>
    <col min="4359" max="4360" width="11.7265625" customWidth="1"/>
    <col min="4361" max="4361" width="11.90625" bestFit="1" customWidth="1"/>
    <col min="4363" max="4363" width="10.26953125" bestFit="1" customWidth="1"/>
    <col min="4364" max="4364" width="11.26953125" customWidth="1"/>
    <col min="4365" max="4365" width="5" customWidth="1"/>
    <col min="4366" max="4371" width="15" customWidth="1"/>
    <col min="4611" max="4611" width="5.08984375" customWidth="1"/>
    <col min="4612" max="4612" width="41.7265625" customWidth="1"/>
    <col min="4613" max="4613" width="14.7265625" customWidth="1"/>
    <col min="4614" max="4614" width="14.90625" customWidth="1"/>
    <col min="4615" max="4616" width="11.7265625" customWidth="1"/>
    <col min="4617" max="4617" width="11.90625" bestFit="1" customWidth="1"/>
    <col min="4619" max="4619" width="10.26953125" bestFit="1" customWidth="1"/>
    <col min="4620" max="4620" width="11.26953125" customWidth="1"/>
    <col min="4621" max="4621" width="5" customWidth="1"/>
    <col min="4622" max="4627" width="15" customWidth="1"/>
    <col min="4867" max="4867" width="5.08984375" customWidth="1"/>
    <col min="4868" max="4868" width="41.7265625" customWidth="1"/>
    <col min="4869" max="4869" width="14.7265625" customWidth="1"/>
    <col min="4870" max="4870" width="14.90625" customWidth="1"/>
    <col min="4871" max="4872" width="11.7265625" customWidth="1"/>
    <col min="4873" max="4873" width="11.90625" bestFit="1" customWidth="1"/>
    <col min="4875" max="4875" width="10.26953125" bestFit="1" customWidth="1"/>
    <col min="4876" max="4876" width="11.26953125" customWidth="1"/>
    <col min="4877" max="4877" width="5" customWidth="1"/>
    <col min="4878" max="4883" width="15" customWidth="1"/>
    <col min="5123" max="5123" width="5.08984375" customWidth="1"/>
    <col min="5124" max="5124" width="41.7265625" customWidth="1"/>
    <col min="5125" max="5125" width="14.7265625" customWidth="1"/>
    <col min="5126" max="5126" width="14.90625" customWidth="1"/>
    <col min="5127" max="5128" width="11.7265625" customWidth="1"/>
    <col min="5129" max="5129" width="11.90625" bestFit="1" customWidth="1"/>
    <col min="5131" max="5131" width="10.26953125" bestFit="1" customWidth="1"/>
    <col min="5132" max="5132" width="11.26953125" customWidth="1"/>
    <col min="5133" max="5133" width="5" customWidth="1"/>
    <col min="5134" max="5139" width="15" customWidth="1"/>
    <col min="5379" max="5379" width="5.08984375" customWidth="1"/>
    <col min="5380" max="5380" width="41.7265625" customWidth="1"/>
    <col min="5381" max="5381" width="14.7265625" customWidth="1"/>
    <col min="5382" max="5382" width="14.90625" customWidth="1"/>
    <col min="5383" max="5384" width="11.7265625" customWidth="1"/>
    <col min="5385" max="5385" width="11.90625" bestFit="1" customWidth="1"/>
    <col min="5387" max="5387" width="10.26953125" bestFit="1" customWidth="1"/>
    <col min="5388" max="5388" width="11.26953125" customWidth="1"/>
    <col min="5389" max="5389" width="5" customWidth="1"/>
    <col min="5390" max="5395" width="15" customWidth="1"/>
    <col min="5635" max="5635" width="5.08984375" customWidth="1"/>
    <col min="5636" max="5636" width="41.7265625" customWidth="1"/>
    <col min="5637" max="5637" width="14.7265625" customWidth="1"/>
    <col min="5638" max="5638" width="14.90625" customWidth="1"/>
    <col min="5639" max="5640" width="11.7265625" customWidth="1"/>
    <col min="5641" max="5641" width="11.90625" bestFit="1" customWidth="1"/>
    <col min="5643" max="5643" width="10.26953125" bestFit="1" customWidth="1"/>
    <col min="5644" max="5644" width="11.26953125" customWidth="1"/>
    <col min="5645" max="5645" width="5" customWidth="1"/>
    <col min="5646" max="5651" width="15" customWidth="1"/>
    <col min="5891" max="5891" width="5.08984375" customWidth="1"/>
    <col min="5892" max="5892" width="41.7265625" customWidth="1"/>
    <col min="5893" max="5893" width="14.7265625" customWidth="1"/>
    <col min="5894" max="5894" width="14.90625" customWidth="1"/>
    <col min="5895" max="5896" width="11.7265625" customWidth="1"/>
    <col min="5897" max="5897" width="11.90625" bestFit="1" customWidth="1"/>
    <col min="5899" max="5899" width="10.26953125" bestFit="1" customWidth="1"/>
    <col min="5900" max="5900" width="11.26953125" customWidth="1"/>
    <col min="5901" max="5901" width="5" customWidth="1"/>
    <col min="5902" max="5907" width="15" customWidth="1"/>
    <col min="6147" max="6147" width="5.08984375" customWidth="1"/>
    <col min="6148" max="6148" width="41.7265625" customWidth="1"/>
    <col min="6149" max="6149" width="14.7265625" customWidth="1"/>
    <col min="6150" max="6150" width="14.90625" customWidth="1"/>
    <col min="6151" max="6152" width="11.7265625" customWidth="1"/>
    <col min="6153" max="6153" width="11.90625" bestFit="1" customWidth="1"/>
    <col min="6155" max="6155" width="10.26953125" bestFit="1" customWidth="1"/>
    <col min="6156" max="6156" width="11.26953125" customWidth="1"/>
    <col min="6157" max="6157" width="5" customWidth="1"/>
    <col min="6158" max="6163" width="15" customWidth="1"/>
    <col min="6403" max="6403" width="5.08984375" customWidth="1"/>
    <col min="6404" max="6404" width="41.7265625" customWidth="1"/>
    <col min="6405" max="6405" width="14.7265625" customWidth="1"/>
    <col min="6406" max="6406" width="14.90625" customWidth="1"/>
    <col min="6407" max="6408" width="11.7265625" customWidth="1"/>
    <col min="6409" max="6409" width="11.90625" bestFit="1" customWidth="1"/>
    <col min="6411" max="6411" width="10.26953125" bestFit="1" customWidth="1"/>
    <col min="6412" max="6412" width="11.26953125" customWidth="1"/>
    <col min="6413" max="6413" width="5" customWidth="1"/>
    <col min="6414" max="6419" width="15" customWidth="1"/>
    <col min="6659" max="6659" width="5.08984375" customWidth="1"/>
    <col min="6660" max="6660" width="41.7265625" customWidth="1"/>
    <col min="6661" max="6661" width="14.7265625" customWidth="1"/>
    <col min="6662" max="6662" width="14.90625" customWidth="1"/>
    <col min="6663" max="6664" width="11.7265625" customWidth="1"/>
    <col min="6665" max="6665" width="11.90625" bestFit="1" customWidth="1"/>
    <col min="6667" max="6667" width="10.26953125" bestFit="1" customWidth="1"/>
    <col min="6668" max="6668" width="11.26953125" customWidth="1"/>
    <col min="6669" max="6669" width="5" customWidth="1"/>
    <col min="6670" max="6675" width="15" customWidth="1"/>
    <col min="6915" max="6915" width="5.08984375" customWidth="1"/>
    <col min="6916" max="6916" width="41.7265625" customWidth="1"/>
    <col min="6917" max="6917" width="14.7265625" customWidth="1"/>
    <col min="6918" max="6918" width="14.90625" customWidth="1"/>
    <col min="6919" max="6920" width="11.7265625" customWidth="1"/>
    <col min="6921" max="6921" width="11.90625" bestFit="1" customWidth="1"/>
    <col min="6923" max="6923" width="10.26953125" bestFit="1" customWidth="1"/>
    <col min="6924" max="6924" width="11.26953125" customWidth="1"/>
    <col min="6925" max="6925" width="5" customWidth="1"/>
    <col min="6926" max="6931" width="15" customWidth="1"/>
    <col min="7171" max="7171" width="5.08984375" customWidth="1"/>
    <col min="7172" max="7172" width="41.7265625" customWidth="1"/>
    <col min="7173" max="7173" width="14.7265625" customWidth="1"/>
    <col min="7174" max="7174" width="14.90625" customWidth="1"/>
    <col min="7175" max="7176" width="11.7265625" customWidth="1"/>
    <col min="7177" max="7177" width="11.90625" bestFit="1" customWidth="1"/>
    <col min="7179" max="7179" width="10.26953125" bestFit="1" customWidth="1"/>
    <col min="7180" max="7180" width="11.26953125" customWidth="1"/>
    <col min="7181" max="7181" width="5" customWidth="1"/>
    <col min="7182" max="7187" width="15" customWidth="1"/>
    <col min="7427" max="7427" width="5.08984375" customWidth="1"/>
    <col min="7428" max="7428" width="41.7265625" customWidth="1"/>
    <col min="7429" max="7429" width="14.7265625" customWidth="1"/>
    <col min="7430" max="7430" width="14.90625" customWidth="1"/>
    <col min="7431" max="7432" width="11.7265625" customWidth="1"/>
    <col min="7433" max="7433" width="11.90625" bestFit="1" customWidth="1"/>
    <col min="7435" max="7435" width="10.26953125" bestFit="1" customWidth="1"/>
    <col min="7436" max="7436" width="11.26953125" customWidth="1"/>
    <col min="7437" max="7437" width="5" customWidth="1"/>
    <col min="7438" max="7443" width="15" customWidth="1"/>
    <col min="7683" max="7683" width="5.08984375" customWidth="1"/>
    <col min="7684" max="7684" width="41.7265625" customWidth="1"/>
    <col min="7685" max="7685" width="14.7265625" customWidth="1"/>
    <col min="7686" max="7686" width="14.90625" customWidth="1"/>
    <col min="7687" max="7688" width="11.7265625" customWidth="1"/>
    <col min="7689" max="7689" width="11.90625" bestFit="1" customWidth="1"/>
    <col min="7691" max="7691" width="10.26953125" bestFit="1" customWidth="1"/>
    <col min="7692" max="7692" width="11.26953125" customWidth="1"/>
    <col min="7693" max="7693" width="5" customWidth="1"/>
    <col min="7694" max="7699" width="15" customWidth="1"/>
    <col min="7939" max="7939" width="5.08984375" customWidth="1"/>
    <col min="7940" max="7940" width="41.7265625" customWidth="1"/>
    <col min="7941" max="7941" width="14.7265625" customWidth="1"/>
    <col min="7942" max="7942" width="14.90625" customWidth="1"/>
    <col min="7943" max="7944" width="11.7265625" customWidth="1"/>
    <col min="7945" max="7945" width="11.90625" bestFit="1" customWidth="1"/>
    <col min="7947" max="7947" width="10.26953125" bestFit="1" customWidth="1"/>
    <col min="7948" max="7948" width="11.26953125" customWidth="1"/>
    <col min="7949" max="7949" width="5" customWidth="1"/>
    <col min="7950" max="7955" width="15" customWidth="1"/>
    <col min="8195" max="8195" width="5.08984375" customWidth="1"/>
    <col min="8196" max="8196" width="41.7265625" customWidth="1"/>
    <col min="8197" max="8197" width="14.7265625" customWidth="1"/>
    <col min="8198" max="8198" width="14.90625" customWidth="1"/>
    <col min="8199" max="8200" width="11.7265625" customWidth="1"/>
    <col min="8201" max="8201" width="11.90625" bestFit="1" customWidth="1"/>
    <col min="8203" max="8203" width="10.26953125" bestFit="1" customWidth="1"/>
    <col min="8204" max="8204" width="11.26953125" customWidth="1"/>
    <col min="8205" max="8205" width="5" customWidth="1"/>
    <col min="8206" max="8211" width="15" customWidth="1"/>
    <col min="8451" max="8451" width="5.08984375" customWidth="1"/>
    <col min="8452" max="8452" width="41.7265625" customWidth="1"/>
    <col min="8453" max="8453" width="14.7265625" customWidth="1"/>
    <col min="8454" max="8454" width="14.90625" customWidth="1"/>
    <col min="8455" max="8456" width="11.7265625" customWidth="1"/>
    <col min="8457" max="8457" width="11.90625" bestFit="1" customWidth="1"/>
    <col min="8459" max="8459" width="10.26953125" bestFit="1" customWidth="1"/>
    <col min="8460" max="8460" width="11.26953125" customWidth="1"/>
    <col min="8461" max="8461" width="5" customWidth="1"/>
    <col min="8462" max="8467" width="15" customWidth="1"/>
    <col min="8707" max="8707" width="5.08984375" customWidth="1"/>
    <col min="8708" max="8708" width="41.7265625" customWidth="1"/>
    <col min="8709" max="8709" width="14.7265625" customWidth="1"/>
    <col min="8710" max="8710" width="14.90625" customWidth="1"/>
    <col min="8711" max="8712" width="11.7265625" customWidth="1"/>
    <col min="8713" max="8713" width="11.90625" bestFit="1" customWidth="1"/>
    <col min="8715" max="8715" width="10.26953125" bestFit="1" customWidth="1"/>
    <col min="8716" max="8716" width="11.26953125" customWidth="1"/>
    <col min="8717" max="8717" width="5" customWidth="1"/>
    <col min="8718" max="8723" width="15" customWidth="1"/>
    <col min="8963" max="8963" width="5.08984375" customWidth="1"/>
    <col min="8964" max="8964" width="41.7265625" customWidth="1"/>
    <col min="8965" max="8965" width="14.7265625" customWidth="1"/>
    <col min="8966" max="8966" width="14.90625" customWidth="1"/>
    <col min="8967" max="8968" width="11.7265625" customWidth="1"/>
    <col min="8969" max="8969" width="11.90625" bestFit="1" customWidth="1"/>
    <col min="8971" max="8971" width="10.26953125" bestFit="1" customWidth="1"/>
    <col min="8972" max="8972" width="11.26953125" customWidth="1"/>
    <col min="8973" max="8973" width="5" customWidth="1"/>
    <col min="8974" max="8979" width="15" customWidth="1"/>
    <col min="9219" max="9219" width="5.08984375" customWidth="1"/>
    <col min="9220" max="9220" width="41.7265625" customWidth="1"/>
    <col min="9221" max="9221" width="14.7265625" customWidth="1"/>
    <col min="9222" max="9222" width="14.90625" customWidth="1"/>
    <col min="9223" max="9224" width="11.7265625" customWidth="1"/>
    <col min="9225" max="9225" width="11.90625" bestFit="1" customWidth="1"/>
    <col min="9227" max="9227" width="10.26953125" bestFit="1" customWidth="1"/>
    <col min="9228" max="9228" width="11.26953125" customWidth="1"/>
    <col min="9229" max="9229" width="5" customWidth="1"/>
    <col min="9230" max="9235" width="15" customWidth="1"/>
    <col min="9475" max="9475" width="5.08984375" customWidth="1"/>
    <col min="9476" max="9476" width="41.7265625" customWidth="1"/>
    <col min="9477" max="9477" width="14.7265625" customWidth="1"/>
    <col min="9478" max="9478" width="14.90625" customWidth="1"/>
    <col min="9479" max="9480" width="11.7265625" customWidth="1"/>
    <col min="9481" max="9481" width="11.90625" bestFit="1" customWidth="1"/>
    <col min="9483" max="9483" width="10.26953125" bestFit="1" customWidth="1"/>
    <col min="9484" max="9484" width="11.26953125" customWidth="1"/>
    <col min="9485" max="9485" width="5" customWidth="1"/>
    <col min="9486" max="9491" width="15" customWidth="1"/>
    <col min="9731" max="9731" width="5.08984375" customWidth="1"/>
    <col min="9732" max="9732" width="41.7265625" customWidth="1"/>
    <col min="9733" max="9733" width="14.7265625" customWidth="1"/>
    <col min="9734" max="9734" width="14.90625" customWidth="1"/>
    <col min="9735" max="9736" width="11.7265625" customWidth="1"/>
    <col min="9737" max="9737" width="11.90625" bestFit="1" customWidth="1"/>
    <col min="9739" max="9739" width="10.26953125" bestFit="1" customWidth="1"/>
    <col min="9740" max="9740" width="11.26953125" customWidth="1"/>
    <col min="9741" max="9741" width="5" customWidth="1"/>
    <col min="9742" max="9747" width="15" customWidth="1"/>
    <col min="9987" max="9987" width="5.08984375" customWidth="1"/>
    <col min="9988" max="9988" width="41.7265625" customWidth="1"/>
    <col min="9989" max="9989" width="14.7265625" customWidth="1"/>
    <col min="9990" max="9990" width="14.90625" customWidth="1"/>
    <col min="9991" max="9992" width="11.7265625" customWidth="1"/>
    <col min="9993" max="9993" width="11.90625" bestFit="1" customWidth="1"/>
    <col min="9995" max="9995" width="10.26953125" bestFit="1" customWidth="1"/>
    <col min="9996" max="9996" width="11.26953125" customWidth="1"/>
    <col min="9997" max="9997" width="5" customWidth="1"/>
    <col min="9998" max="10003" width="15" customWidth="1"/>
    <col min="10243" max="10243" width="5.08984375" customWidth="1"/>
    <col min="10244" max="10244" width="41.7265625" customWidth="1"/>
    <col min="10245" max="10245" width="14.7265625" customWidth="1"/>
    <col min="10246" max="10246" width="14.90625" customWidth="1"/>
    <col min="10247" max="10248" width="11.7265625" customWidth="1"/>
    <col min="10249" max="10249" width="11.90625" bestFit="1" customWidth="1"/>
    <col min="10251" max="10251" width="10.26953125" bestFit="1" customWidth="1"/>
    <col min="10252" max="10252" width="11.26953125" customWidth="1"/>
    <col min="10253" max="10253" width="5" customWidth="1"/>
    <col min="10254" max="10259" width="15" customWidth="1"/>
    <col min="10499" max="10499" width="5.08984375" customWidth="1"/>
    <col min="10500" max="10500" width="41.7265625" customWidth="1"/>
    <col min="10501" max="10501" width="14.7265625" customWidth="1"/>
    <col min="10502" max="10502" width="14.90625" customWidth="1"/>
    <col min="10503" max="10504" width="11.7265625" customWidth="1"/>
    <col min="10505" max="10505" width="11.90625" bestFit="1" customWidth="1"/>
    <col min="10507" max="10507" width="10.26953125" bestFit="1" customWidth="1"/>
    <col min="10508" max="10508" width="11.26953125" customWidth="1"/>
    <col min="10509" max="10509" width="5" customWidth="1"/>
    <col min="10510" max="10515" width="15" customWidth="1"/>
    <col min="10755" max="10755" width="5.08984375" customWidth="1"/>
    <col min="10756" max="10756" width="41.7265625" customWidth="1"/>
    <col min="10757" max="10757" width="14.7265625" customWidth="1"/>
    <col min="10758" max="10758" width="14.90625" customWidth="1"/>
    <col min="10759" max="10760" width="11.7265625" customWidth="1"/>
    <col min="10761" max="10761" width="11.90625" bestFit="1" customWidth="1"/>
    <col min="10763" max="10763" width="10.26953125" bestFit="1" customWidth="1"/>
    <col min="10764" max="10764" width="11.26953125" customWidth="1"/>
    <col min="10765" max="10765" width="5" customWidth="1"/>
    <col min="10766" max="10771" width="15" customWidth="1"/>
    <col min="11011" max="11011" width="5.08984375" customWidth="1"/>
    <col min="11012" max="11012" width="41.7265625" customWidth="1"/>
    <col min="11013" max="11013" width="14.7265625" customWidth="1"/>
    <col min="11014" max="11014" width="14.90625" customWidth="1"/>
    <col min="11015" max="11016" width="11.7265625" customWidth="1"/>
    <col min="11017" max="11017" width="11.90625" bestFit="1" customWidth="1"/>
    <col min="11019" max="11019" width="10.26953125" bestFit="1" customWidth="1"/>
    <col min="11020" max="11020" width="11.26953125" customWidth="1"/>
    <col min="11021" max="11021" width="5" customWidth="1"/>
    <col min="11022" max="11027" width="15" customWidth="1"/>
    <col min="11267" max="11267" width="5.08984375" customWidth="1"/>
    <col min="11268" max="11268" width="41.7265625" customWidth="1"/>
    <col min="11269" max="11269" width="14.7265625" customWidth="1"/>
    <col min="11270" max="11270" width="14.90625" customWidth="1"/>
    <col min="11271" max="11272" width="11.7265625" customWidth="1"/>
    <col min="11273" max="11273" width="11.90625" bestFit="1" customWidth="1"/>
    <col min="11275" max="11275" width="10.26953125" bestFit="1" customWidth="1"/>
    <col min="11276" max="11276" width="11.26953125" customWidth="1"/>
    <col min="11277" max="11277" width="5" customWidth="1"/>
    <col min="11278" max="11283" width="15" customWidth="1"/>
    <col min="11523" max="11523" width="5.08984375" customWidth="1"/>
    <col min="11524" max="11524" width="41.7265625" customWidth="1"/>
    <col min="11525" max="11525" width="14.7265625" customWidth="1"/>
    <col min="11526" max="11526" width="14.90625" customWidth="1"/>
    <col min="11527" max="11528" width="11.7265625" customWidth="1"/>
    <col min="11529" max="11529" width="11.90625" bestFit="1" customWidth="1"/>
    <col min="11531" max="11531" width="10.26953125" bestFit="1" customWidth="1"/>
    <col min="11532" max="11532" width="11.26953125" customWidth="1"/>
    <col min="11533" max="11533" width="5" customWidth="1"/>
    <col min="11534" max="11539" width="15" customWidth="1"/>
    <col min="11779" max="11779" width="5.08984375" customWidth="1"/>
    <col min="11780" max="11780" width="41.7265625" customWidth="1"/>
    <col min="11781" max="11781" width="14.7265625" customWidth="1"/>
    <col min="11782" max="11782" width="14.90625" customWidth="1"/>
    <col min="11783" max="11784" width="11.7265625" customWidth="1"/>
    <col min="11785" max="11785" width="11.90625" bestFit="1" customWidth="1"/>
    <col min="11787" max="11787" width="10.26953125" bestFit="1" customWidth="1"/>
    <col min="11788" max="11788" width="11.26953125" customWidth="1"/>
    <col min="11789" max="11789" width="5" customWidth="1"/>
    <col min="11790" max="11795" width="15" customWidth="1"/>
    <col min="12035" max="12035" width="5.08984375" customWidth="1"/>
    <col min="12036" max="12036" width="41.7265625" customWidth="1"/>
    <col min="12037" max="12037" width="14.7265625" customWidth="1"/>
    <col min="12038" max="12038" width="14.90625" customWidth="1"/>
    <col min="12039" max="12040" width="11.7265625" customWidth="1"/>
    <col min="12041" max="12041" width="11.90625" bestFit="1" customWidth="1"/>
    <col min="12043" max="12043" width="10.26953125" bestFit="1" customWidth="1"/>
    <col min="12044" max="12044" width="11.26953125" customWidth="1"/>
    <col min="12045" max="12045" width="5" customWidth="1"/>
    <col min="12046" max="12051" width="15" customWidth="1"/>
    <col min="12291" max="12291" width="5.08984375" customWidth="1"/>
    <col min="12292" max="12292" width="41.7265625" customWidth="1"/>
    <col min="12293" max="12293" width="14.7265625" customWidth="1"/>
    <col min="12294" max="12294" width="14.90625" customWidth="1"/>
    <col min="12295" max="12296" width="11.7265625" customWidth="1"/>
    <col min="12297" max="12297" width="11.90625" bestFit="1" customWidth="1"/>
    <col min="12299" max="12299" width="10.26953125" bestFit="1" customWidth="1"/>
    <col min="12300" max="12300" width="11.26953125" customWidth="1"/>
    <col min="12301" max="12301" width="5" customWidth="1"/>
    <col min="12302" max="12307" width="15" customWidth="1"/>
    <col min="12547" max="12547" width="5.08984375" customWidth="1"/>
    <col min="12548" max="12548" width="41.7265625" customWidth="1"/>
    <col min="12549" max="12549" width="14.7265625" customWidth="1"/>
    <col min="12550" max="12550" width="14.90625" customWidth="1"/>
    <col min="12551" max="12552" width="11.7265625" customWidth="1"/>
    <col min="12553" max="12553" width="11.90625" bestFit="1" customWidth="1"/>
    <col min="12555" max="12555" width="10.26953125" bestFit="1" customWidth="1"/>
    <col min="12556" max="12556" width="11.26953125" customWidth="1"/>
    <col min="12557" max="12557" width="5" customWidth="1"/>
    <col min="12558" max="12563" width="15" customWidth="1"/>
    <col min="12803" max="12803" width="5.08984375" customWidth="1"/>
    <col min="12804" max="12804" width="41.7265625" customWidth="1"/>
    <col min="12805" max="12805" width="14.7265625" customWidth="1"/>
    <col min="12806" max="12806" width="14.90625" customWidth="1"/>
    <col min="12807" max="12808" width="11.7265625" customWidth="1"/>
    <col min="12809" max="12809" width="11.90625" bestFit="1" customWidth="1"/>
    <col min="12811" max="12811" width="10.26953125" bestFit="1" customWidth="1"/>
    <col min="12812" max="12812" width="11.26953125" customWidth="1"/>
    <col min="12813" max="12813" width="5" customWidth="1"/>
    <col min="12814" max="12819" width="15" customWidth="1"/>
    <col min="13059" max="13059" width="5.08984375" customWidth="1"/>
    <col min="13060" max="13060" width="41.7265625" customWidth="1"/>
    <col min="13061" max="13061" width="14.7265625" customWidth="1"/>
    <col min="13062" max="13062" width="14.90625" customWidth="1"/>
    <col min="13063" max="13064" width="11.7265625" customWidth="1"/>
    <col min="13065" max="13065" width="11.90625" bestFit="1" customWidth="1"/>
    <col min="13067" max="13067" width="10.26953125" bestFit="1" customWidth="1"/>
    <col min="13068" max="13068" width="11.26953125" customWidth="1"/>
    <col min="13069" max="13069" width="5" customWidth="1"/>
    <col min="13070" max="13075" width="15" customWidth="1"/>
    <col min="13315" max="13315" width="5.08984375" customWidth="1"/>
    <col min="13316" max="13316" width="41.7265625" customWidth="1"/>
    <col min="13317" max="13317" width="14.7265625" customWidth="1"/>
    <col min="13318" max="13318" width="14.90625" customWidth="1"/>
    <col min="13319" max="13320" width="11.7265625" customWidth="1"/>
    <col min="13321" max="13321" width="11.90625" bestFit="1" customWidth="1"/>
    <col min="13323" max="13323" width="10.26953125" bestFit="1" customWidth="1"/>
    <col min="13324" max="13324" width="11.26953125" customWidth="1"/>
    <col min="13325" max="13325" width="5" customWidth="1"/>
    <col min="13326" max="13331" width="15" customWidth="1"/>
    <col min="13571" max="13571" width="5.08984375" customWidth="1"/>
    <col min="13572" max="13572" width="41.7265625" customWidth="1"/>
    <col min="13573" max="13573" width="14.7265625" customWidth="1"/>
    <col min="13574" max="13574" width="14.90625" customWidth="1"/>
    <col min="13575" max="13576" width="11.7265625" customWidth="1"/>
    <col min="13577" max="13577" width="11.90625" bestFit="1" customWidth="1"/>
    <col min="13579" max="13579" width="10.26953125" bestFit="1" customWidth="1"/>
    <col min="13580" max="13580" width="11.26953125" customWidth="1"/>
    <col min="13581" max="13581" width="5" customWidth="1"/>
    <col min="13582" max="13587" width="15" customWidth="1"/>
    <col min="13827" max="13827" width="5.08984375" customWidth="1"/>
    <col min="13828" max="13828" width="41.7265625" customWidth="1"/>
    <col min="13829" max="13829" width="14.7265625" customWidth="1"/>
    <col min="13830" max="13830" width="14.90625" customWidth="1"/>
    <col min="13831" max="13832" width="11.7265625" customWidth="1"/>
    <col min="13833" max="13833" width="11.90625" bestFit="1" customWidth="1"/>
    <col min="13835" max="13835" width="10.26953125" bestFit="1" customWidth="1"/>
    <col min="13836" max="13836" width="11.26953125" customWidth="1"/>
    <col min="13837" max="13837" width="5" customWidth="1"/>
    <col min="13838" max="13843" width="15" customWidth="1"/>
    <col min="14083" max="14083" width="5.08984375" customWidth="1"/>
    <col min="14084" max="14084" width="41.7265625" customWidth="1"/>
    <col min="14085" max="14085" width="14.7265625" customWidth="1"/>
    <col min="14086" max="14086" width="14.90625" customWidth="1"/>
    <col min="14087" max="14088" width="11.7265625" customWidth="1"/>
    <col min="14089" max="14089" width="11.90625" bestFit="1" customWidth="1"/>
    <col min="14091" max="14091" width="10.26953125" bestFit="1" customWidth="1"/>
    <col min="14092" max="14092" width="11.26953125" customWidth="1"/>
    <col min="14093" max="14093" width="5" customWidth="1"/>
    <col min="14094" max="14099" width="15" customWidth="1"/>
    <col min="14339" max="14339" width="5.08984375" customWidth="1"/>
    <col min="14340" max="14340" width="41.7265625" customWidth="1"/>
    <col min="14341" max="14341" width="14.7265625" customWidth="1"/>
    <col min="14342" max="14342" width="14.90625" customWidth="1"/>
    <col min="14343" max="14344" width="11.7265625" customWidth="1"/>
    <col min="14345" max="14345" width="11.90625" bestFit="1" customWidth="1"/>
    <col min="14347" max="14347" width="10.26953125" bestFit="1" customWidth="1"/>
    <col min="14348" max="14348" width="11.26953125" customWidth="1"/>
    <col min="14349" max="14349" width="5" customWidth="1"/>
    <col min="14350" max="14355" width="15" customWidth="1"/>
    <col min="14595" max="14595" width="5.08984375" customWidth="1"/>
    <col min="14596" max="14596" width="41.7265625" customWidth="1"/>
    <col min="14597" max="14597" width="14.7265625" customWidth="1"/>
    <col min="14598" max="14598" width="14.90625" customWidth="1"/>
    <col min="14599" max="14600" width="11.7265625" customWidth="1"/>
    <col min="14601" max="14601" width="11.90625" bestFit="1" customWidth="1"/>
    <col min="14603" max="14603" width="10.26953125" bestFit="1" customWidth="1"/>
    <col min="14604" max="14604" width="11.26953125" customWidth="1"/>
    <col min="14605" max="14605" width="5" customWidth="1"/>
    <col min="14606" max="14611" width="15" customWidth="1"/>
    <col min="14851" max="14851" width="5.08984375" customWidth="1"/>
    <col min="14852" max="14852" width="41.7265625" customWidth="1"/>
    <col min="14853" max="14853" width="14.7265625" customWidth="1"/>
    <col min="14854" max="14854" width="14.90625" customWidth="1"/>
    <col min="14855" max="14856" width="11.7265625" customWidth="1"/>
    <col min="14857" max="14857" width="11.90625" bestFit="1" customWidth="1"/>
    <col min="14859" max="14859" width="10.26953125" bestFit="1" customWidth="1"/>
    <col min="14860" max="14860" width="11.26953125" customWidth="1"/>
    <col min="14861" max="14861" width="5" customWidth="1"/>
    <col min="14862" max="14867" width="15" customWidth="1"/>
    <col min="15107" max="15107" width="5.08984375" customWidth="1"/>
    <col min="15108" max="15108" width="41.7265625" customWidth="1"/>
    <col min="15109" max="15109" width="14.7265625" customWidth="1"/>
    <col min="15110" max="15110" width="14.90625" customWidth="1"/>
    <col min="15111" max="15112" width="11.7265625" customWidth="1"/>
    <col min="15113" max="15113" width="11.90625" bestFit="1" customWidth="1"/>
    <col min="15115" max="15115" width="10.26953125" bestFit="1" customWidth="1"/>
    <col min="15116" max="15116" width="11.26953125" customWidth="1"/>
    <col min="15117" max="15117" width="5" customWidth="1"/>
    <col min="15118" max="15123" width="15" customWidth="1"/>
    <col min="15363" max="15363" width="5.08984375" customWidth="1"/>
    <col min="15364" max="15364" width="41.7265625" customWidth="1"/>
    <col min="15365" max="15365" width="14.7265625" customWidth="1"/>
    <col min="15366" max="15366" width="14.90625" customWidth="1"/>
    <col min="15367" max="15368" width="11.7265625" customWidth="1"/>
    <col min="15369" max="15369" width="11.90625" bestFit="1" customWidth="1"/>
    <col min="15371" max="15371" width="10.26953125" bestFit="1" customWidth="1"/>
    <col min="15372" max="15372" width="11.26953125" customWidth="1"/>
    <col min="15373" max="15373" width="5" customWidth="1"/>
    <col min="15374" max="15379" width="15" customWidth="1"/>
    <col min="15619" max="15619" width="5.08984375" customWidth="1"/>
    <col min="15620" max="15620" width="41.7265625" customWidth="1"/>
    <col min="15621" max="15621" width="14.7265625" customWidth="1"/>
    <col min="15622" max="15622" width="14.90625" customWidth="1"/>
    <col min="15623" max="15624" width="11.7265625" customWidth="1"/>
    <col min="15625" max="15625" width="11.90625" bestFit="1" customWidth="1"/>
    <col min="15627" max="15627" width="10.26953125" bestFit="1" customWidth="1"/>
    <col min="15628" max="15628" width="11.26953125" customWidth="1"/>
    <col min="15629" max="15629" width="5" customWidth="1"/>
    <col min="15630" max="15635" width="15" customWidth="1"/>
    <col min="15875" max="15875" width="5.08984375" customWidth="1"/>
    <col min="15876" max="15876" width="41.7265625" customWidth="1"/>
    <col min="15877" max="15877" width="14.7265625" customWidth="1"/>
    <col min="15878" max="15878" width="14.90625" customWidth="1"/>
    <col min="15879" max="15880" width="11.7265625" customWidth="1"/>
    <col min="15881" max="15881" width="11.90625" bestFit="1" customWidth="1"/>
    <col min="15883" max="15883" width="10.26953125" bestFit="1" customWidth="1"/>
    <col min="15884" max="15884" width="11.26953125" customWidth="1"/>
    <col min="15885" max="15885" width="5" customWidth="1"/>
    <col min="15886" max="15891" width="15" customWidth="1"/>
    <col min="16131" max="16131" width="5.08984375" customWidth="1"/>
    <col min="16132" max="16132" width="41.7265625" customWidth="1"/>
    <col min="16133" max="16133" width="14.7265625" customWidth="1"/>
    <col min="16134" max="16134" width="14.90625" customWidth="1"/>
    <col min="16135" max="16136" width="11.7265625" customWidth="1"/>
    <col min="16137" max="16137" width="11.90625" bestFit="1" customWidth="1"/>
    <col min="16139" max="16139" width="10.26953125" bestFit="1" customWidth="1"/>
    <col min="16140" max="16140" width="11.26953125" customWidth="1"/>
    <col min="16141" max="16141" width="5" customWidth="1"/>
    <col min="16142" max="16147" width="15" customWidth="1"/>
  </cols>
  <sheetData>
    <row r="1" spans="1:20" ht="26.25" customHeight="1" x14ac:dyDescent="0.35">
      <c r="A1" s="11"/>
      <c r="B1" s="12" t="s">
        <v>198</v>
      </c>
      <c r="C1" s="13"/>
      <c r="D1" s="13"/>
      <c r="E1" s="13"/>
      <c r="F1" s="13"/>
      <c r="G1" s="13"/>
      <c r="H1" s="13"/>
      <c r="I1" s="13"/>
      <c r="J1" s="13"/>
      <c r="K1" s="13"/>
      <c r="L1" s="2"/>
      <c r="M1" s="2"/>
      <c r="N1" s="2"/>
      <c r="O1" s="2"/>
      <c r="P1" s="2"/>
      <c r="Q1" s="2"/>
      <c r="R1" s="2"/>
      <c r="S1" s="2"/>
      <c r="T1" s="2"/>
    </row>
    <row r="2" spans="1:20" ht="15.5" customHeight="1" x14ac:dyDescent="0.35">
      <c r="A2" s="14"/>
      <c r="B2" s="15" t="s">
        <v>52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2"/>
      <c r="R2" s="2"/>
      <c r="S2" s="2"/>
      <c r="T2" s="2"/>
    </row>
    <row r="3" spans="1:20" ht="11" customHeight="1" x14ac:dyDescent="0.3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Q3" s="2"/>
      <c r="R3" s="2"/>
      <c r="S3" s="2"/>
      <c r="T3" s="2"/>
    </row>
    <row r="4" spans="1:20" ht="12" customHeight="1" x14ac:dyDescent="0.3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20" ht="21.75" customHeight="1" x14ac:dyDescent="0.35">
      <c r="B5" s="17" t="s">
        <v>145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20" s="105" customFormat="1" ht="30" customHeight="1" x14ac:dyDescent="0.35">
      <c r="A6" s="7"/>
      <c r="B6" s="85" t="s">
        <v>9</v>
      </c>
      <c r="C6" s="125" t="s">
        <v>146</v>
      </c>
      <c r="D6" s="108"/>
      <c r="E6" s="126" t="s">
        <v>147</v>
      </c>
      <c r="F6" s="126" t="s">
        <v>148</v>
      </c>
      <c r="G6" s="109"/>
      <c r="H6" s="127" t="s">
        <v>149</v>
      </c>
      <c r="I6" s="224" t="s">
        <v>11</v>
      </c>
      <c r="J6" s="225"/>
      <c r="K6" s="225"/>
      <c r="L6" s="225"/>
      <c r="M6" s="225"/>
      <c r="N6" s="226"/>
      <c r="O6" s="226"/>
      <c r="P6" s="226"/>
    </row>
    <row r="7" spans="1:20" ht="14.5" customHeight="1" x14ac:dyDescent="0.35">
      <c r="C7" s="68">
        <v>44196</v>
      </c>
      <c r="D7" s="87"/>
      <c r="E7" s="128"/>
      <c r="F7" s="128"/>
      <c r="G7" s="91"/>
      <c r="H7" s="68">
        <v>44196</v>
      </c>
      <c r="I7" s="69">
        <v>44561</v>
      </c>
      <c r="J7" s="68">
        <v>44926</v>
      </c>
      <c r="K7" s="68">
        <v>45291</v>
      </c>
      <c r="L7" s="68">
        <v>45656</v>
      </c>
      <c r="M7" s="68">
        <v>46021</v>
      </c>
      <c r="N7" s="68">
        <v>46386</v>
      </c>
      <c r="O7" s="68">
        <v>46751</v>
      </c>
      <c r="P7" s="68">
        <v>47116</v>
      </c>
    </row>
    <row r="8" spans="1:20" ht="14.5" customHeight="1" x14ac:dyDescent="0.35">
      <c r="B8" s="80" t="s">
        <v>150</v>
      </c>
      <c r="C8" s="129"/>
      <c r="D8" s="130"/>
      <c r="E8" s="131"/>
      <c r="F8" s="131"/>
      <c r="G8" s="78"/>
      <c r="H8" s="78"/>
      <c r="I8" s="78"/>
      <c r="J8" s="78"/>
      <c r="K8" s="78"/>
      <c r="L8" s="78"/>
      <c r="M8" s="78"/>
      <c r="N8" s="78"/>
      <c r="O8" s="78"/>
      <c r="P8" s="78"/>
    </row>
    <row r="9" spans="1:20" ht="14.5" customHeight="1" x14ac:dyDescent="0.35">
      <c r="B9" s="81" t="s">
        <v>2</v>
      </c>
      <c r="C9" s="22">
        <v>564994.79999999993</v>
      </c>
      <c r="D9" s="132"/>
      <c r="E9" s="133"/>
      <c r="F9" s="133"/>
      <c r="G9" s="78"/>
      <c r="H9" s="27">
        <v>564994.79999999993</v>
      </c>
      <c r="I9" s="27">
        <v>597380.07646111737</v>
      </c>
      <c r="J9" s="27">
        <v>660841.68684591772</v>
      </c>
      <c r="K9" s="27">
        <v>739890.56041790312</v>
      </c>
      <c r="L9" s="27">
        <v>852305.04277990235</v>
      </c>
      <c r="M9" s="27">
        <v>972421.66942715226</v>
      </c>
      <c r="N9" s="27">
        <v>826791.60323962127</v>
      </c>
      <c r="O9" s="27">
        <v>1157822.4268536139</v>
      </c>
      <c r="P9" s="27">
        <v>810445.89056511119</v>
      </c>
    </row>
    <row r="10" spans="1:20" ht="14.5" customHeight="1" x14ac:dyDescent="0.35">
      <c r="B10" s="81" t="s">
        <v>151</v>
      </c>
      <c r="C10" s="22">
        <v>16450.8</v>
      </c>
      <c r="D10" s="132"/>
      <c r="E10" s="133"/>
      <c r="F10" s="133"/>
      <c r="G10" s="78"/>
      <c r="H10" s="27">
        <v>16450.8</v>
      </c>
      <c r="I10" s="27">
        <v>17937.802717150684</v>
      </c>
      <c r="J10" s="27">
        <v>26813.306495070243</v>
      </c>
      <c r="K10" s="27">
        <v>29694.396440579789</v>
      </c>
      <c r="L10" s="27">
        <v>31102.83243713987</v>
      </c>
      <c r="M10" s="27">
        <v>32603.244183150302</v>
      </c>
      <c r="N10" s="27">
        <v>34165.13609735763</v>
      </c>
      <c r="O10" s="27">
        <v>35803.424775180043</v>
      </c>
      <c r="P10" s="27">
        <v>37509.167168297492</v>
      </c>
    </row>
    <row r="11" spans="1:20" ht="14.5" customHeight="1" x14ac:dyDescent="0.35">
      <c r="B11" s="81" t="s">
        <v>152</v>
      </c>
      <c r="C11" s="22">
        <v>0</v>
      </c>
      <c r="D11" s="132"/>
      <c r="E11" s="133"/>
      <c r="F11" s="133"/>
      <c r="G11" s="78"/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</row>
    <row r="12" spans="1:20" ht="14.5" customHeight="1" x14ac:dyDescent="0.35">
      <c r="B12" s="81" t="s">
        <v>153</v>
      </c>
      <c r="C12" s="22">
        <v>0</v>
      </c>
      <c r="D12" s="132"/>
      <c r="E12" s="133"/>
      <c r="F12" s="133"/>
      <c r="G12" s="78"/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</row>
    <row r="13" spans="1:20" ht="14.5" customHeight="1" x14ac:dyDescent="0.35">
      <c r="B13" s="80" t="s">
        <v>154</v>
      </c>
      <c r="C13" s="134">
        <v>581445.6</v>
      </c>
      <c r="D13" s="81"/>
      <c r="E13" s="81"/>
      <c r="F13" s="81"/>
      <c r="G13" s="78"/>
      <c r="H13" s="134">
        <v>581445.6</v>
      </c>
      <c r="I13" s="134">
        <v>615317.87917826802</v>
      </c>
      <c r="J13" s="134">
        <v>687654.99334098794</v>
      </c>
      <c r="K13" s="134">
        <v>769584.95685848291</v>
      </c>
      <c r="L13" s="134">
        <v>883407.87521704216</v>
      </c>
      <c r="M13" s="134">
        <v>1005024.9136103026</v>
      </c>
      <c r="N13" s="134">
        <v>860956.73933697888</v>
      </c>
      <c r="O13" s="134">
        <v>1193625.8516287939</v>
      </c>
      <c r="P13" s="134">
        <v>847955.05773340864</v>
      </c>
    </row>
    <row r="14" spans="1:20" ht="14.5" customHeight="1" x14ac:dyDescent="0.35">
      <c r="B14" s="81"/>
      <c r="C14" s="81"/>
      <c r="D14" s="81"/>
      <c r="E14" s="81"/>
      <c r="F14" s="81"/>
      <c r="G14" s="78"/>
      <c r="H14" s="78"/>
      <c r="I14" s="78"/>
      <c r="J14" s="78"/>
      <c r="K14" s="78"/>
      <c r="L14" s="78"/>
      <c r="M14" s="78"/>
      <c r="N14" s="78"/>
      <c r="O14" s="78"/>
      <c r="P14" s="78"/>
    </row>
    <row r="15" spans="1:20" ht="14.5" customHeight="1" x14ac:dyDescent="0.35">
      <c r="B15" s="81" t="s">
        <v>155</v>
      </c>
      <c r="C15" s="22">
        <v>94977.600000000006</v>
      </c>
      <c r="D15" s="81"/>
      <c r="E15" s="81">
        <v>3093810</v>
      </c>
      <c r="F15" s="81"/>
      <c r="G15" s="78"/>
      <c r="H15" s="27">
        <v>3188787.6</v>
      </c>
      <c r="I15" s="27">
        <v>3188787.6</v>
      </c>
      <c r="J15" s="27">
        <v>3188787.6</v>
      </c>
      <c r="K15" s="27">
        <v>3188787.6</v>
      </c>
      <c r="L15" s="27">
        <v>3188787.6</v>
      </c>
      <c r="M15" s="27">
        <v>3188787.6</v>
      </c>
      <c r="N15" s="27">
        <v>3188787.6</v>
      </c>
      <c r="O15" s="27">
        <v>3188787.6</v>
      </c>
      <c r="P15" s="27">
        <v>3188787.6</v>
      </c>
    </row>
    <row r="16" spans="1:20" ht="14.5" customHeight="1" x14ac:dyDescent="0.35">
      <c r="B16" s="81" t="s">
        <v>156</v>
      </c>
      <c r="C16" s="22">
        <v>0</v>
      </c>
      <c r="D16" s="81"/>
      <c r="E16" s="81">
        <v>221257.51200000002</v>
      </c>
      <c r="F16" s="81"/>
      <c r="G16" s="78"/>
      <c r="H16" s="27">
        <v>221257.51200000002</v>
      </c>
      <c r="I16" s="27">
        <v>189649.296</v>
      </c>
      <c r="J16" s="27">
        <v>158041.07999999999</v>
      </c>
      <c r="K16" s="27">
        <v>126432.86399999999</v>
      </c>
      <c r="L16" s="27">
        <v>94824.647999999986</v>
      </c>
      <c r="M16" s="27">
        <v>63216.431999999986</v>
      </c>
      <c r="N16" s="27">
        <v>31608.215999999982</v>
      </c>
      <c r="O16" s="27">
        <v>0</v>
      </c>
      <c r="P16" s="27">
        <v>0</v>
      </c>
    </row>
    <row r="17" spans="2:16" ht="14.5" customHeight="1" x14ac:dyDescent="0.35">
      <c r="B17" s="81" t="s">
        <v>157</v>
      </c>
      <c r="C17" s="22">
        <v>4135146</v>
      </c>
      <c r="D17" s="81"/>
      <c r="E17" s="81"/>
      <c r="F17" s="81"/>
      <c r="G17" s="78"/>
      <c r="H17" s="27">
        <v>4135146</v>
      </c>
      <c r="I17" s="27">
        <v>4127392.1764399852</v>
      </c>
      <c r="J17" s="27">
        <v>4117733.5404807907</v>
      </c>
      <c r="K17" s="27">
        <v>4107037.0840292042</v>
      </c>
      <c r="L17" s="27">
        <v>4095802.5882192496</v>
      </c>
      <c r="M17" s="27">
        <v>4084058.3124167984</v>
      </c>
      <c r="N17" s="27">
        <v>4071751.4150141459</v>
      </c>
      <c r="O17" s="27">
        <v>4058854.3765209843</v>
      </c>
      <c r="P17" s="27">
        <v>4045305.8811471686</v>
      </c>
    </row>
    <row r="18" spans="2:16" ht="14.5" customHeight="1" x14ac:dyDescent="0.35">
      <c r="B18" s="81" t="s">
        <v>158</v>
      </c>
      <c r="C18" s="22">
        <v>95409.599999999991</v>
      </c>
      <c r="D18" s="81"/>
      <c r="E18" s="81"/>
      <c r="F18" s="81"/>
      <c r="G18" s="78"/>
      <c r="H18" s="27">
        <v>95409.599999999991</v>
      </c>
      <c r="I18" s="27">
        <v>95409.599999999991</v>
      </c>
      <c r="J18" s="27">
        <v>95409.599999999991</v>
      </c>
      <c r="K18" s="27">
        <v>95409.599999999991</v>
      </c>
      <c r="L18" s="27">
        <v>95409.599999999991</v>
      </c>
      <c r="M18" s="27">
        <v>95409.599999999991</v>
      </c>
      <c r="N18" s="27">
        <v>95409.599999999991</v>
      </c>
      <c r="O18" s="27">
        <v>95409.599999999991</v>
      </c>
      <c r="P18" s="27">
        <v>95409.599999999991</v>
      </c>
    </row>
    <row r="19" spans="2:16" ht="14.5" customHeight="1" thickBot="1" x14ac:dyDescent="0.4">
      <c r="B19" s="80" t="s">
        <v>159</v>
      </c>
      <c r="C19" s="135">
        <v>4906978.8</v>
      </c>
      <c r="D19" s="22"/>
      <c r="E19" s="22"/>
      <c r="F19" s="22"/>
      <c r="G19" s="27"/>
      <c r="H19" s="135">
        <v>8222046.3119999999</v>
      </c>
      <c r="I19" s="135">
        <v>8216556.5516182529</v>
      </c>
      <c r="J19" s="135">
        <v>8247626.8138217786</v>
      </c>
      <c r="K19" s="135">
        <v>8287252.1048876867</v>
      </c>
      <c r="L19" s="135">
        <v>8358232.3114362918</v>
      </c>
      <c r="M19" s="135">
        <v>8436496.8580271006</v>
      </c>
      <c r="N19" s="135">
        <v>8248513.5703511247</v>
      </c>
      <c r="O19" s="135">
        <v>8536677.4281497784</v>
      </c>
      <c r="P19" s="135">
        <v>8177458.1388805769</v>
      </c>
    </row>
    <row r="20" spans="2:16" ht="14.5" customHeight="1" thickTop="1" x14ac:dyDescent="0.35">
      <c r="B20" s="81"/>
      <c r="C20" s="22"/>
      <c r="D20" s="22"/>
      <c r="E20" s="22"/>
      <c r="F20" s="22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2:16" ht="14.5" customHeight="1" x14ac:dyDescent="0.35">
      <c r="B21" s="80" t="s">
        <v>160</v>
      </c>
      <c r="C21" s="22"/>
      <c r="D21" s="22"/>
      <c r="E21" s="22"/>
      <c r="F21" s="22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2:16" ht="14.5" customHeight="1" x14ac:dyDescent="0.35">
      <c r="B22" s="81" t="s">
        <v>161</v>
      </c>
      <c r="C22" s="22">
        <v>303837.59999999998</v>
      </c>
      <c r="D22" s="22"/>
      <c r="E22" s="22"/>
      <c r="F22" s="22"/>
      <c r="G22" s="27"/>
      <c r="H22" s="27">
        <v>303837.59999999998</v>
      </c>
      <c r="I22" s="27">
        <v>292498.40096511081</v>
      </c>
      <c r="J22" s="27">
        <v>314753.15619568643</v>
      </c>
      <c r="K22" s="27">
        <v>335890.02147488756</v>
      </c>
      <c r="L22" s="27">
        <v>338536.68496179685</v>
      </c>
      <c r="M22" s="27">
        <v>340941.99658309581</v>
      </c>
      <c r="N22" s="27">
        <v>342682.22361913102</v>
      </c>
      <c r="O22" s="27">
        <v>351468.18655887601</v>
      </c>
      <c r="P22" s="27">
        <v>360202.14842655067</v>
      </c>
    </row>
    <row r="23" spans="2:16" ht="14.5" customHeight="1" x14ac:dyDescent="0.35">
      <c r="B23" s="81" t="s">
        <v>162</v>
      </c>
      <c r="C23" s="24">
        <v>0</v>
      </c>
      <c r="D23" s="22"/>
      <c r="E23" s="22"/>
      <c r="F23" s="22"/>
      <c r="G23" s="27"/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>
        <v>0</v>
      </c>
      <c r="N23" s="123">
        <v>0</v>
      </c>
      <c r="O23" s="123">
        <v>0</v>
      </c>
      <c r="P23" s="123">
        <v>0</v>
      </c>
    </row>
    <row r="24" spans="2:16" ht="14.5" customHeight="1" x14ac:dyDescent="0.35">
      <c r="B24" s="80" t="s">
        <v>163</v>
      </c>
      <c r="C24" s="134">
        <v>303837.59999999998</v>
      </c>
      <c r="D24" s="22"/>
      <c r="E24" s="22"/>
      <c r="F24" s="22"/>
      <c r="G24" s="27"/>
      <c r="H24" s="22">
        <v>303837.59999999998</v>
      </c>
      <c r="I24" s="22">
        <v>292498.40096511081</v>
      </c>
      <c r="J24" s="22">
        <v>314753.15619568643</v>
      </c>
      <c r="K24" s="22">
        <v>335890.02147488756</v>
      </c>
      <c r="L24" s="22">
        <v>338536.68496179685</v>
      </c>
      <c r="M24" s="22">
        <v>340941.99658309581</v>
      </c>
      <c r="N24" s="22">
        <v>342682.22361913102</v>
      </c>
      <c r="O24" s="22">
        <v>351468.18655887601</v>
      </c>
      <c r="P24" s="22">
        <v>360202.14842655067</v>
      </c>
    </row>
    <row r="25" spans="2:16" ht="14.5" customHeight="1" x14ac:dyDescent="0.35">
      <c r="B25" s="81"/>
      <c r="C25" s="22"/>
      <c r="D25" s="22"/>
      <c r="E25" s="22"/>
      <c r="F25" s="22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2:16" ht="14.5" customHeight="1" x14ac:dyDescent="0.35">
      <c r="B26" s="81" t="s">
        <v>164</v>
      </c>
      <c r="C26" s="22">
        <v>3220346.4</v>
      </c>
      <c r="D26" s="22"/>
      <c r="E26" s="22">
        <v>3220346.4</v>
      </c>
      <c r="F26" s="22"/>
      <c r="G26" s="27"/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</row>
    <row r="27" spans="2:16" ht="14.5" customHeight="1" x14ac:dyDescent="0.35">
      <c r="B27" s="81" t="s">
        <v>173</v>
      </c>
      <c r="C27" s="24">
        <v>0</v>
      </c>
      <c r="D27" s="22"/>
      <c r="E27" s="22"/>
      <c r="F27" s="22">
        <v>0</v>
      </c>
      <c r="G27" s="27"/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</row>
    <row r="28" spans="2:16" ht="14.5" customHeight="1" x14ac:dyDescent="0.35">
      <c r="B28" s="81" t="s">
        <v>3</v>
      </c>
      <c r="C28" s="24">
        <v>0</v>
      </c>
      <c r="D28" s="22"/>
      <c r="E28" s="22"/>
      <c r="F28" s="22">
        <v>700000</v>
      </c>
      <c r="G28" s="27"/>
      <c r="H28" s="27">
        <v>700000</v>
      </c>
      <c r="I28" s="27">
        <v>700000</v>
      </c>
      <c r="J28" s="27">
        <v>665000</v>
      </c>
      <c r="K28" s="27">
        <v>595000</v>
      </c>
      <c r="L28" s="27">
        <v>525000</v>
      </c>
      <c r="M28" s="27">
        <v>420000</v>
      </c>
      <c r="N28" s="27">
        <v>0</v>
      </c>
      <c r="O28" s="27">
        <v>0</v>
      </c>
      <c r="P28" s="27">
        <v>0</v>
      </c>
    </row>
    <row r="29" spans="2:16" ht="14.5" customHeight="1" x14ac:dyDescent="0.35">
      <c r="B29" s="81" t="s">
        <v>4</v>
      </c>
      <c r="C29" s="24">
        <v>0</v>
      </c>
      <c r="D29" s="22"/>
      <c r="E29" s="22"/>
      <c r="F29" s="22">
        <v>800000</v>
      </c>
      <c r="G29" s="27"/>
      <c r="H29" s="27">
        <v>800000</v>
      </c>
      <c r="I29" s="27">
        <v>800000</v>
      </c>
      <c r="J29" s="27">
        <v>792000</v>
      </c>
      <c r="K29" s="27">
        <v>784000</v>
      </c>
      <c r="L29" s="27">
        <v>776000</v>
      </c>
      <c r="M29" s="27">
        <v>768000</v>
      </c>
      <c r="N29" s="27">
        <v>760000</v>
      </c>
      <c r="O29" s="27">
        <v>752000</v>
      </c>
      <c r="P29" s="27">
        <v>0</v>
      </c>
    </row>
    <row r="30" spans="2:16" ht="14.5" customHeight="1" x14ac:dyDescent="0.35">
      <c r="B30" s="81" t="s">
        <v>136</v>
      </c>
      <c r="C30" s="24"/>
      <c r="D30" s="22"/>
      <c r="E30" s="22"/>
      <c r="F30" s="22"/>
      <c r="G30" s="27"/>
      <c r="H30" s="27"/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</row>
    <row r="31" spans="2:16" ht="14.5" customHeight="1" x14ac:dyDescent="0.35">
      <c r="B31" s="81" t="s">
        <v>31</v>
      </c>
      <c r="C31" s="24">
        <v>0</v>
      </c>
      <c r="D31" s="22"/>
      <c r="E31" s="22"/>
      <c r="F31" s="22">
        <v>795000</v>
      </c>
      <c r="G31" s="27"/>
      <c r="H31" s="123">
        <v>795000</v>
      </c>
      <c r="I31" s="123">
        <v>795000</v>
      </c>
      <c r="J31" s="123">
        <v>795000</v>
      </c>
      <c r="K31" s="123">
        <v>795000</v>
      </c>
      <c r="L31" s="123">
        <v>795000</v>
      </c>
      <c r="M31" s="123">
        <v>795000</v>
      </c>
      <c r="N31" s="123">
        <v>795000</v>
      </c>
      <c r="O31" s="123">
        <v>795000</v>
      </c>
      <c r="P31" s="123">
        <v>795000</v>
      </c>
    </row>
    <row r="32" spans="2:16" ht="14.5" customHeight="1" x14ac:dyDescent="0.35">
      <c r="B32" s="81" t="s">
        <v>7</v>
      </c>
      <c r="C32" s="22">
        <v>3220346.4</v>
      </c>
      <c r="D32" s="22"/>
      <c r="E32" s="22"/>
      <c r="F32" s="22"/>
      <c r="G32" s="27"/>
      <c r="H32" s="22">
        <v>2295000</v>
      </c>
      <c r="I32" s="27">
        <v>2295000</v>
      </c>
      <c r="J32" s="27">
        <v>2252000</v>
      </c>
      <c r="K32" s="27">
        <v>2174000</v>
      </c>
      <c r="L32" s="27">
        <v>2096000</v>
      </c>
      <c r="M32" s="27">
        <v>1983000</v>
      </c>
      <c r="N32" s="27">
        <v>1555000</v>
      </c>
      <c r="O32" s="27">
        <v>1547000</v>
      </c>
      <c r="P32" s="27">
        <v>795000</v>
      </c>
    </row>
    <row r="33" spans="1:16" ht="14.5" customHeight="1" x14ac:dyDescent="0.35">
      <c r="B33" s="81"/>
      <c r="C33" s="22"/>
      <c r="D33" s="22"/>
      <c r="E33" s="22"/>
      <c r="F33" s="22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ht="14.5" customHeight="1" x14ac:dyDescent="0.35">
      <c r="B34" s="81" t="s">
        <v>165</v>
      </c>
      <c r="C34" s="22">
        <v>321700.8</v>
      </c>
      <c r="D34" s="22"/>
      <c r="E34" s="22"/>
      <c r="F34" s="22"/>
      <c r="G34" s="27"/>
      <c r="H34" s="27">
        <v>321700.8</v>
      </c>
      <c r="I34" s="27">
        <v>321700.97931780282</v>
      </c>
      <c r="J34" s="27">
        <v>321702.56775105494</v>
      </c>
      <c r="K34" s="27">
        <v>321705.52565753734</v>
      </c>
      <c r="L34" s="27">
        <v>321710.01159387722</v>
      </c>
      <c r="M34" s="27">
        <v>321715.80117900955</v>
      </c>
      <c r="N34" s="27">
        <v>321723.10567749926</v>
      </c>
      <c r="O34" s="27">
        <v>321731.91540707223</v>
      </c>
      <c r="P34" s="27">
        <v>321743.68857425515</v>
      </c>
    </row>
    <row r="35" spans="1:16" ht="14.5" customHeight="1" x14ac:dyDescent="0.35">
      <c r="B35" s="80" t="s">
        <v>166</v>
      </c>
      <c r="C35" s="134">
        <v>3845884.8</v>
      </c>
      <c r="D35" s="22"/>
      <c r="E35" s="22"/>
      <c r="F35" s="22"/>
      <c r="G35" s="27"/>
      <c r="H35" s="134">
        <v>2920538.4</v>
      </c>
      <c r="I35" s="134">
        <v>2909199.3802829138</v>
      </c>
      <c r="J35" s="134">
        <v>2888455.7239467418</v>
      </c>
      <c r="K35" s="134">
        <v>2831595.547132425</v>
      </c>
      <c r="L35" s="134">
        <v>2756246.6965556741</v>
      </c>
      <c r="M35" s="134">
        <v>2645657.7977621052</v>
      </c>
      <c r="N35" s="134">
        <v>2219405.3292966303</v>
      </c>
      <c r="O35" s="134">
        <v>2220200.1019659485</v>
      </c>
      <c r="P35" s="134">
        <v>1476945.8370008059</v>
      </c>
    </row>
    <row r="36" spans="1:16" ht="14.5" customHeight="1" x14ac:dyDescent="0.35">
      <c r="B36" s="81"/>
      <c r="C36" s="22"/>
      <c r="D36" s="22"/>
      <c r="E36" s="22"/>
      <c r="F36" s="22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 ht="14.5" customHeight="1" x14ac:dyDescent="0.35">
      <c r="B37" s="80" t="s">
        <v>167</v>
      </c>
      <c r="C37" s="22"/>
      <c r="D37" s="22"/>
      <c r="E37" s="22"/>
      <c r="F37" s="22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 ht="14.5" customHeight="1" x14ac:dyDescent="0.35">
      <c r="B38" s="81" t="s">
        <v>168</v>
      </c>
      <c r="C38" s="22">
        <v>2131.1999999999998</v>
      </c>
      <c r="D38" s="22"/>
      <c r="E38" s="22">
        <v>2131.1999999999998</v>
      </c>
      <c r="F38" s="22">
        <v>5301507.9120000005</v>
      </c>
      <c r="G38" s="27"/>
      <c r="H38" s="27">
        <v>5301507.9120000005</v>
      </c>
      <c r="I38" s="27">
        <v>5301507.9120000005</v>
      </c>
      <c r="J38" s="27">
        <v>5301507.9120000005</v>
      </c>
      <c r="K38" s="27">
        <v>5301507.9120000005</v>
      </c>
      <c r="L38" s="27">
        <v>5301507.9120000005</v>
      </c>
      <c r="M38" s="27">
        <v>5301507.9120000005</v>
      </c>
      <c r="N38" s="27">
        <v>5301507.9120000005</v>
      </c>
      <c r="O38" s="27">
        <v>5301507.9120000005</v>
      </c>
      <c r="P38" s="27">
        <v>5301507.9120000005</v>
      </c>
    </row>
    <row r="39" spans="1:16" ht="14.5" customHeight="1" x14ac:dyDescent="0.35">
      <c r="B39" s="81" t="s">
        <v>169</v>
      </c>
      <c r="C39" s="22">
        <v>1112559.5999999999</v>
      </c>
      <c r="D39" s="22"/>
      <c r="E39" s="22">
        <v>1112559.5999999999</v>
      </c>
      <c r="F39" s="22"/>
      <c r="G39" s="27"/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</row>
    <row r="40" spans="1:16" ht="14.5" customHeight="1" x14ac:dyDescent="0.35">
      <c r="B40" s="81" t="s">
        <v>170</v>
      </c>
      <c r="C40" s="22">
        <v>-53596.799999999996</v>
      </c>
      <c r="D40" s="22"/>
      <c r="E40" s="22">
        <v>-53596.799999999996</v>
      </c>
      <c r="F40" s="22"/>
      <c r="G40" s="27"/>
      <c r="H40" s="123">
        <v>0</v>
      </c>
      <c r="I40" s="123">
        <v>5849.259335340008</v>
      </c>
      <c r="J40" s="123">
        <v>57663.177875037967</v>
      </c>
      <c r="K40" s="123">
        <v>154148.64575526316</v>
      </c>
      <c r="L40" s="123">
        <v>300477.70288061834</v>
      </c>
      <c r="M40" s="123">
        <v>489331.14826499624</v>
      </c>
      <c r="N40" s="123">
        <v>727600.32905449532</v>
      </c>
      <c r="O40" s="123">
        <v>1014969.414183831</v>
      </c>
      <c r="P40" s="123">
        <v>1399004.3898797729</v>
      </c>
    </row>
    <row r="41" spans="1:16" ht="14.5" customHeight="1" x14ac:dyDescent="0.35">
      <c r="B41" s="80" t="s">
        <v>171</v>
      </c>
      <c r="C41" s="22">
        <v>1061093.9999999998</v>
      </c>
      <c r="D41" s="22"/>
      <c r="E41" s="22"/>
      <c r="F41" s="22"/>
      <c r="G41" s="27"/>
      <c r="H41" s="27">
        <v>5301507.9120000005</v>
      </c>
      <c r="I41" s="27">
        <v>5307357.1713353405</v>
      </c>
      <c r="J41" s="27">
        <v>5359171.0898750387</v>
      </c>
      <c r="K41" s="27">
        <v>5455656.5577552635</v>
      </c>
      <c r="L41" s="27">
        <v>5601985.6148806186</v>
      </c>
      <c r="M41" s="27">
        <v>5790839.0602649972</v>
      </c>
      <c r="N41" s="27">
        <v>6029108.2410544958</v>
      </c>
      <c r="O41" s="27">
        <v>6316477.3261838313</v>
      </c>
      <c r="P41" s="27">
        <v>6700512.3018797729</v>
      </c>
    </row>
    <row r="42" spans="1:16" ht="14.5" customHeight="1" x14ac:dyDescent="0.35">
      <c r="B42" s="81"/>
      <c r="C42" s="22"/>
      <c r="D42" s="22"/>
      <c r="E42" s="22"/>
      <c r="F42" s="22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 ht="14.5" customHeight="1" thickBot="1" x14ac:dyDescent="0.4">
      <c r="B43" s="80" t="s">
        <v>172</v>
      </c>
      <c r="C43" s="135">
        <v>4906978.8</v>
      </c>
      <c r="D43" s="22"/>
      <c r="E43" s="135">
        <v>7596507.9120000005</v>
      </c>
      <c r="F43" s="135">
        <v>7596507.9120000005</v>
      </c>
      <c r="G43" s="27"/>
      <c r="H43" s="135">
        <v>8222046.3120000008</v>
      </c>
      <c r="I43" s="135">
        <v>8216556.5516182538</v>
      </c>
      <c r="J43" s="135">
        <v>8247626.8138217805</v>
      </c>
      <c r="K43" s="135">
        <v>8287252.1048876885</v>
      </c>
      <c r="L43" s="135">
        <v>8358232.3114362927</v>
      </c>
      <c r="M43" s="135">
        <v>8436496.8580271024</v>
      </c>
      <c r="N43" s="135">
        <v>8248513.5703511257</v>
      </c>
      <c r="O43" s="135">
        <v>8536677.4281497803</v>
      </c>
      <c r="P43" s="135">
        <v>8177458.1388805788</v>
      </c>
    </row>
    <row r="44" spans="1:16" ht="21.75" customHeight="1" thickTop="1" x14ac:dyDescent="0.35">
      <c r="A44"/>
      <c r="P44" s="28" t="s">
        <v>174</v>
      </c>
    </row>
    <row r="45" spans="1:16" ht="21.75" customHeight="1" x14ac:dyDescent="0.35">
      <c r="A45"/>
    </row>
    <row r="46" spans="1:16" ht="21.75" customHeight="1" x14ac:dyDescent="0.35">
      <c r="A46"/>
    </row>
    <row r="47" spans="1:16" ht="21.75" customHeight="1" x14ac:dyDescent="0.35">
      <c r="A47"/>
    </row>
    <row r="48" spans="1:16" ht="21.75" customHeight="1" x14ac:dyDescent="0.35">
      <c r="A48"/>
    </row>
    <row r="49" customFormat="1" ht="21.75" customHeight="1" x14ac:dyDescent="0.35"/>
    <row r="50" customFormat="1" ht="21.75" customHeight="1" x14ac:dyDescent="0.35"/>
    <row r="51" customFormat="1" ht="21.75" customHeight="1" x14ac:dyDescent="0.35"/>
    <row r="52" customFormat="1" ht="21.75" customHeight="1" x14ac:dyDescent="0.35"/>
    <row r="53" customFormat="1" ht="21.75" customHeight="1" x14ac:dyDescent="0.35"/>
    <row r="54" customFormat="1" ht="21.75" customHeight="1" x14ac:dyDescent="0.35"/>
    <row r="55" customFormat="1" ht="21.75" customHeight="1" x14ac:dyDescent="0.35"/>
    <row r="56" customFormat="1" ht="21.75" customHeight="1" x14ac:dyDescent="0.35"/>
    <row r="57" customFormat="1" ht="21.75" customHeight="1" x14ac:dyDescent="0.35"/>
    <row r="58" customFormat="1" ht="21.75" customHeight="1" x14ac:dyDescent="0.35"/>
    <row r="59" customFormat="1" ht="21.75" customHeight="1" x14ac:dyDescent="0.35"/>
    <row r="60" customFormat="1" ht="21.75" customHeight="1" x14ac:dyDescent="0.35"/>
    <row r="61" customFormat="1" ht="21.75" customHeight="1" x14ac:dyDescent="0.35"/>
    <row r="62" customFormat="1" ht="21.75" customHeight="1" x14ac:dyDescent="0.35"/>
    <row r="63" customFormat="1" ht="21.75" customHeight="1" x14ac:dyDescent="0.35"/>
    <row r="64" customFormat="1" ht="21.75" customHeight="1" x14ac:dyDescent="0.35"/>
    <row r="65" customFormat="1" ht="21.75" customHeight="1" x14ac:dyDescent="0.35"/>
    <row r="66" customFormat="1" ht="21.75" customHeight="1" x14ac:dyDescent="0.35"/>
    <row r="67" customFormat="1" ht="21.75" customHeight="1" x14ac:dyDescent="0.35"/>
    <row r="68" customFormat="1" ht="21.75" customHeight="1" x14ac:dyDescent="0.35"/>
    <row r="69" customFormat="1" ht="21.75" customHeight="1" x14ac:dyDescent="0.35"/>
    <row r="70" customFormat="1" ht="21.75" customHeight="1" x14ac:dyDescent="0.35"/>
    <row r="71" customFormat="1" ht="21.75" customHeight="1" x14ac:dyDescent="0.35"/>
    <row r="72" customFormat="1" ht="21.75" customHeight="1" x14ac:dyDescent="0.35"/>
    <row r="73" customFormat="1" ht="21.75" customHeight="1" x14ac:dyDescent="0.35"/>
    <row r="74" customFormat="1" ht="21.75" customHeight="1" x14ac:dyDescent="0.35"/>
    <row r="75" customFormat="1" ht="21.75" customHeight="1" x14ac:dyDescent="0.35"/>
    <row r="76" customFormat="1" ht="21.75" customHeight="1" x14ac:dyDescent="0.35"/>
    <row r="77" customFormat="1" ht="21.75" customHeight="1" x14ac:dyDescent="0.35"/>
    <row r="78" customFormat="1" ht="21.75" customHeight="1" x14ac:dyDescent="0.35"/>
    <row r="79" customFormat="1" ht="21.75" customHeight="1" x14ac:dyDescent="0.35"/>
    <row r="80" customFormat="1" ht="21.75" customHeight="1" x14ac:dyDescent="0.35"/>
    <row r="81" customFormat="1" ht="21.75" customHeight="1" x14ac:dyDescent="0.35"/>
    <row r="82" customFormat="1" ht="21.75" customHeight="1" x14ac:dyDescent="0.35"/>
    <row r="83" customFormat="1" ht="21.75" customHeight="1" x14ac:dyDescent="0.35"/>
    <row r="84" customFormat="1" ht="21.75" customHeight="1" x14ac:dyDescent="0.35"/>
    <row r="85" customFormat="1" ht="21.75" customHeight="1" x14ac:dyDescent="0.35"/>
    <row r="86" customFormat="1" ht="21.75" customHeight="1" x14ac:dyDescent="0.35"/>
    <row r="87" customFormat="1" ht="21.75" customHeight="1" x14ac:dyDescent="0.35"/>
    <row r="88" customFormat="1" ht="21.75" customHeight="1" x14ac:dyDescent="0.35"/>
    <row r="89" customFormat="1" ht="21.75" customHeight="1" x14ac:dyDescent="0.35"/>
    <row r="90" customFormat="1" ht="21.75" customHeight="1" x14ac:dyDescent="0.35"/>
    <row r="91" customFormat="1" ht="21.75" customHeight="1" x14ac:dyDescent="0.35"/>
    <row r="92" customFormat="1" ht="21.75" customHeight="1" x14ac:dyDescent="0.35"/>
    <row r="93" customFormat="1" ht="21.75" customHeight="1" x14ac:dyDescent="0.35"/>
    <row r="94" customFormat="1" ht="21.75" customHeight="1" x14ac:dyDescent="0.35"/>
    <row r="95" customFormat="1" ht="21.75" customHeight="1" x14ac:dyDescent="0.35"/>
    <row r="96" customFormat="1" ht="21.75" customHeight="1" x14ac:dyDescent="0.35"/>
    <row r="97" customFormat="1" ht="21.75" customHeight="1" x14ac:dyDescent="0.35"/>
    <row r="98" customFormat="1" ht="21.75" customHeight="1" x14ac:dyDescent="0.35"/>
    <row r="99" customFormat="1" ht="21.75" customHeight="1" x14ac:dyDescent="0.35"/>
    <row r="100" customFormat="1" ht="21.75" customHeight="1" x14ac:dyDescent="0.35"/>
    <row r="101" customFormat="1" ht="21.75" customHeight="1" x14ac:dyDescent="0.35"/>
    <row r="102" customFormat="1" ht="21.75" customHeight="1" x14ac:dyDescent="0.35"/>
    <row r="103" customFormat="1" ht="21.75" customHeight="1" x14ac:dyDescent="0.35"/>
    <row r="104" customFormat="1" ht="21.75" customHeight="1" x14ac:dyDescent="0.35"/>
    <row r="105" customFormat="1" ht="21.75" customHeight="1" x14ac:dyDescent="0.35"/>
    <row r="106" customFormat="1" ht="21.75" customHeight="1" x14ac:dyDescent="0.35"/>
    <row r="107" customFormat="1" ht="21.75" customHeight="1" x14ac:dyDescent="0.35"/>
    <row r="108" customFormat="1" ht="21.75" customHeight="1" x14ac:dyDescent="0.35"/>
    <row r="109" customFormat="1" ht="21.75" customHeight="1" x14ac:dyDescent="0.35"/>
    <row r="110" customFormat="1" ht="21.75" customHeight="1" x14ac:dyDescent="0.35"/>
    <row r="111" customFormat="1" ht="21.75" customHeight="1" x14ac:dyDescent="0.35"/>
    <row r="112" customFormat="1" ht="21.75" customHeight="1" x14ac:dyDescent="0.35"/>
    <row r="113" customFormat="1" ht="21.75" customHeight="1" x14ac:dyDescent="0.35"/>
    <row r="114" customFormat="1" ht="21.75" customHeight="1" x14ac:dyDescent="0.35"/>
    <row r="115" customFormat="1" ht="21.75" customHeight="1" x14ac:dyDescent="0.35"/>
    <row r="116" customFormat="1" ht="21.75" customHeight="1" x14ac:dyDescent="0.35"/>
    <row r="117" customFormat="1" ht="21.75" customHeight="1" x14ac:dyDescent="0.35"/>
    <row r="118" customFormat="1" ht="21.75" customHeight="1" x14ac:dyDescent="0.35"/>
    <row r="119" customFormat="1" ht="21.75" customHeight="1" x14ac:dyDescent="0.35"/>
    <row r="120" customFormat="1" ht="21.75" customHeight="1" x14ac:dyDescent="0.35"/>
    <row r="121" customFormat="1" ht="21.75" customHeight="1" x14ac:dyDescent="0.35"/>
    <row r="122" customFormat="1" ht="21.75" customHeight="1" x14ac:dyDescent="0.35"/>
    <row r="123" customFormat="1" ht="21.75" customHeight="1" x14ac:dyDescent="0.35"/>
    <row r="124" customFormat="1" ht="21.75" customHeight="1" x14ac:dyDescent="0.35"/>
    <row r="125" customFormat="1" ht="21.75" customHeight="1" x14ac:dyDescent="0.35"/>
    <row r="126" customFormat="1" ht="21.75" customHeight="1" x14ac:dyDescent="0.35"/>
    <row r="127" customFormat="1" ht="21.75" customHeight="1" x14ac:dyDescent="0.35"/>
    <row r="128" customFormat="1" ht="21.75" customHeight="1" x14ac:dyDescent="0.35"/>
    <row r="129" customFormat="1" ht="21.75" customHeight="1" x14ac:dyDescent="0.35"/>
    <row r="130" customFormat="1" ht="21.75" customHeight="1" x14ac:dyDescent="0.35"/>
    <row r="131" customFormat="1" ht="21.75" customHeight="1" x14ac:dyDescent="0.35"/>
    <row r="132" customFormat="1" ht="21.75" customHeight="1" x14ac:dyDescent="0.35"/>
    <row r="133" customFormat="1" ht="21.75" customHeight="1" x14ac:dyDescent="0.35"/>
    <row r="134" customFormat="1" ht="21.75" customHeight="1" x14ac:dyDescent="0.35"/>
    <row r="135" customFormat="1" ht="21.75" customHeight="1" x14ac:dyDescent="0.35"/>
    <row r="136" customFormat="1" ht="21.75" customHeight="1" x14ac:dyDescent="0.35"/>
    <row r="137" customFormat="1" ht="21.75" customHeight="1" x14ac:dyDescent="0.35"/>
    <row r="138" customFormat="1" ht="21.75" customHeight="1" x14ac:dyDescent="0.35"/>
    <row r="139" customFormat="1" ht="21.75" customHeight="1" x14ac:dyDescent="0.35"/>
    <row r="140" customFormat="1" ht="21.75" customHeight="1" x14ac:dyDescent="0.35"/>
    <row r="141" customFormat="1" ht="21.75" customHeight="1" x14ac:dyDescent="0.35"/>
    <row r="142" customFormat="1" ht="21.75" customHeight="1" x14ac:dyDescent="0.35"/>
    <row r="143" customFormat="1" ht="21.75" customHeight="1" x14ac:dyDescent="0.35"/>
    <row r="144" customFormat="1" ht="21.75" customHeight="1" x14ac:dyDescent="0.35"/>
    <row r="145" customFormat="1" ht="21.75" customHeight="1" x14ac:dyDescent="0.35"/>
    <row r="146" customFormat="1" ht="21.75" customHeight="1" x14ac:dyDescent="0.35"/>
    <row r="147" customFormat="1" ht="21.75" customHeight="1" x14ac:dyDescent="0.35"/>
    <row r="148" customFormat="1" ht="21.75" customHeight="1" x14ac:dyDescent="0.35"/>
    <row r="149" customFormat="1" ht="21.75" customHeight="1" x14ac:dyDescent="0.35"/>
    <row r="150" customFormat="1" ht="21.75" customHeight="1" x14ac:dyDescent="0.35"/>
    <row r="151" customFormat="1" ht="21.75" customHeight="1" x14ac:dyDescent="0.35"/>
    <row r="152" customFormat="1" ht="21.75" customHeight="1" x14ac:dyDescent="0.35"/>
    <row r="153" customFormat="1" ht="21.75" customHeight="1" x14ac:dyDescent="0.35"/>
    <row r="154" customFormat="1" ht="21.75" customHeight="1" x14ac:dyDescent="0.35"/>
    <row r="155" customFormat="1" ht="21.75" customHeight="1" x14ac:dyDescent="0.35"/>
    <row r="156" customFormat="1" ht="21.75" customHeight="1" x14ac:dyDescent="0.35"/>
    <row r="157" customFormat="1" ht="21.75" customHeight="1" x14ac:dyDescent="0.35"/>
    <row r="158" customFormat="1" ht="21.75" customHeight="1" x14ac:dyDescent="0.35"/>
    <row r="159" customFormat="1" ht="21.75" customHeight="1" x14ac:dyDescent="0.35"/>
    <row r="160" customFormat="1" ht="21.75" customHeight="1" x14ac:dyDescent="0.35"/>
    <row r="161" customFormat="1" ht="21.75" customHeight="1" x14ac:dyDescent="0.35"/>
    <row r="162" customFormat="1" ht="21.75" customHeight="1" x14ac:dyDescent="0.35"/>
    <row r="163" customFormat="1" ht="21.75" customHeight="1" x14ac:dyDescent="0.35"/>
    <row r="164" customFormat="1" ht="21.75" customHeight="1" x14ac:dyDescent="0.35"/>
    <row r="165" customFormat="1" ht="21.75" customHeight="1" x14ac:dyDescent="0.35"/>
    <row r="166" customFormat="1" ht="21.75" customHeight="1" x14ac:dyDescent="0.35"/>
    <row r="167" customFormat="1" ht="21.75" customHeight="1" x14ac:dyDescent="0.35"/>
    <row r="168" customFormat="1" ht="21.75" customHeight="1" x14ac:dyDescent="0.35"/>
    <row r="169" customFormat="1" ht="21.75" customHeight="1" x14ac:dyDescent="0.35"/>
    <row r="170" customFormat="1" ht="21.75" customHeight="1" x14ac:dyDescent="0.35"/>
    <row r="171" customFormat="1" ht="21.75" customHeight="1" x14ac:dyDescent="0.35"/>
    <row r="172" customFormat="1" ht="21.75" customHeight="1" x14ac:dyDescent="0.35"/>
    <row r="173" customFormat="1" ht="21.75" customHeight="1" x14ac:dyDescent="0.35"/>
    <row r="174" customFormat="1" ht="21.75" customHeight="1" x14ac:dyDescent="0.35"/>
    <row r="175" customFormat="1" ht="21.75" customHeight="1" x14ac:dyDescent="0.35"/>
    <row r="176" customFormat="1" ht="21.75" customHeight="1" x14ac:dyDescent="0.35"/>
    <row r="177" customFormat="1" ht="21.75" customHeight="1" x14ac:dyDescent="0.35"/>
    <row r="178" customFormat="1" ht="21.75" customHeight="1" x14ac:dyDescent="0.35"/>
    <row r="179" customFormat="1" ht="21.75" customHeight="1" x14ac:dyDescent="0.35"/>
    <row r="180" customFormat="1" ht="21.75" customHeight="1" x14ac:dyDescent="0.35"/>
    <row r="181" customFormat="1" ht="21.75" customHeight="1" x14ac:dyDescent="0.35"/>
    <row r="182" customFormat="1" ht="21.75" customHeight="1" x14ac:dyDescent="0.35"/>
    <row r="183" customFormat="1" ht="21.75" customHeight="1" x14ac:dyDescent="0.35"/>
    <row r="184" customFormat="1" ht="21.75" customHeight="1" x14ac:dyDescent="0.35"/>
    <row r="185" customFormat="1" ht="21.75" customHeight="1" x14ac:dyDescent="0.35"/>
    <row r="186" customFormat="1" ht="21.75" customHeight="1" x14ac:dyDescent="0.35"/>
    <row r="187" customFormat="1" ht="21.75" customHeight="1" x14ac:dyDescent="0.35"/>
    <row r="188" customFormat="1" ht="21.75" customHeight="1" x14ac:dyDescent="0.35"/>
    <row r="189" customFormat="1" ht="21.75" customHeight="1" x14ac:dyDescent="0.35"/>
    <row r="190" customFormat="1" ht="21.75" customHeight="1" x14ac:dyDescent="0.35"/>
  </sheetData>
  <mergeCells count="1">
    <mergeCell ref="I6:P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C9F0D-FFAC-4C9B-8706-0E71ACB8C5DF}">
  <dimension ref="A1:Y287"/>
  <sheetViews>
    <sheetView showGridLines="0" topLeftCell="A7" workbookViewId="0">
      <selection activeCell="I25" sqref="I25"/>
    </sheetView>
  </sheetViews>
  <sheetFormatPr defaultRowHeight="14.5" x14ac:dyDescent="0.35"/>
  <cols>
    <col min="1" max="1" width="5.90625" style="7" customWidth="1"/>
    <col min="2" max="2" width="21.6328125" customWidth="1"/>
    <col min="3" max="3" width="4.54296875" customWidth="1"/>
    <col min="4" max="4" width="3.54296875" customWidth="1"/>
    <col min="5" max="8" width="2.453125" customWidth="1"/>
    <col min="9" max="9" width="12.6328125" style="138" customWidth="1"/>
    <col min="10" max="16" width="12.6328125" customWidth="1"/>
    <col min="17" max="20" width="15" customWidth="1"/>
    <col min="259" max="259" width="5.08984375" customWidth="1"/>
    <col min="260" max="260" width="41.7265625" customWidth="1"/>
    <col min="261" max="261" width="14.7265625" customWidth="1"/>
    <col min="262" max="262" width="14.90625" customWidth="1"/>
    <col min="263" max="264" width="11.7265625" customWidth="1"/>
    <col min="265" max="265" width="11.90625" bestFit="1" customWidth="1"/>
    <col min="267" max="267" width="10.26953125" bestFit="1" customWidth="1"/>
    <col min="268" max="268" width="11.26953125" customWidth="1"/>
    <col min="269" max="269" width="5" customWidth="1"/>
    <col min="270" max="275" width="15" customWidth="1"/>
    <col min="515" max="515" width="5.08984375" customWidth="1"/>
    <col min="516" max="516" width="41.7265625" customWidth="1"/>
    <col min="517" max="517" width="14.7265625" customWidth="1"/>
    <col min="518" max="518" width="14.90625" customWidth="1"/>
    <col min="519" max="520" width="11.7265625" customWidth="1"/>
    <col min="521" max="521" width="11.90625" bestFit="1" customWidth="1"/>
    <col min="523" max="523" width="10.26953125" bestFit="1" customWidth="1"/>
    <col min="524" max="524" width="11.26953125" customWidth="1"/>
    <col min="525" max="525" width="5" customWidth="1"/>
    <col min="526" max="531" width="15" customWidth="1"/>
    <col min="771" max="771" width="5.08984375" customWidth="1"/>
    <col min="772" max="772" width="41.7265625" customWidth="1"/>
    <col min="773" max="773" width="14.7265625" customWidth="1"/>
    <col min="774" max="774" width="14.90625" customWidth="1"/>
    <col min="775" max="776" width="11.7265625" customWidth="1"/>
    <col min="777" max="777" width="11.90625" bestFit="1" customWidth="1"/>
    <col min="779" max="779" width="10.26953125" bestFit="1" customWidth="1"/>
    <col min="780" max="780" width="11.26953125" customWidth="1"/>
    <col min="781" max="781" width="5" customWidth="1"/>
    <col min="782" max="787" width="15" customWidth="1"/>
    <col min="1027" max="1027" width="5.08984375" customWidth="1"/>
    <col min="1028" max="1028" width="41.7265625" customWidth="1"/>
    <col min="1029" max="1029" width="14.7265625" customWidth="1"/>
    <col min="1030" max="1030" width="14.90625" customWidth="1"/>
    <col min="1031" max="1032" width="11.7265625" customWidth="1"/>
    <col min="1033" max="1033" width="11.90625" bestFit="1" customWidth="1"/>
    <col min="1035" max="1035" width="10.26953125" bestFit="1" customWidth="1"/>
    <col min="1036" max="1036" width="11.26953125" customWidth="1"/>
    <col min="1037" max="1037" width="5" customWidth="1"/>
    <col min="1038" max="1043" width="15" customWidth="1"/>
    <col min="1283" max="1283" width="5.08984375" customWidth="1"/>
    <col min="1284" max="1284" width="41.7265625" customWidth="1"/>
    <col min="1285" max="1285" width="14.7265625" customWidth="1"/>
    <col min="1286" max="1286" width="14.90625" customWidth="1"/>
    <col min="1287" max="1288" width="11.7265625" customWidth="1"/>
    <col min="1289" max="1289" width="11.90625" bestFit="1" customWidth="1"/>
    <col min="1291" max="1291" width="10.26953125" bestFit="1" customWidth="1"/>
    <col min="1292" max="1292" width="11.26953125" customWidth="1"/>
    <col min="1293" max="1293" width="5" customWidth="1"/>
    <col min="1294" max="1299" width="15" customWidth="1"/>
    <col min="1539" max="1539" width="5.08984375" customWidth="1"/>
    <col min="1540" max="1540" width="41.7265625" customWidth="1"/>
    <col min="1541" max="1541" width="14.7265625" customWidth="1"/>
    <col min="1542" max="1542" width="14.90625" customWidth="1"/>
    <col min="1543" max="1544" width="11.7265625" customWidth="1"/>
    <col min="1545" max="1545" width="11.90625" bestFit="1" customWidth="1"/>
    <col min="1547" max="1547" width="10.26953125" bestFit="1" customWidth="1"/>
    <col min="1548" max="1548" width="11.26953125" customWidth="1"/>
    <col min="1549" max="1549" width="5" customWidth="1"/>
    <col min="1550" max="1555" width="15" customWidth="1"/>
    <col min="1795" max="1795" width="5.08984375" customWidth="1"/>
    <col min="1796" max="1796" width="41.7265625" customWidth="1"/>
    <col min="1797" max="1797" width="14.7265625" customWidth="1"/>
    <col min="1798" max="1798" width="14.90625" customWidth="1"/>
    <col min="1799" max="1800" width="11.7265625" customWidth="1"/>
    <col min="1801" max="1801" width="11.90625" bestFit="1" customWidth="1"/>
    <col min="1803" max="1803" width="10.26953125" bestFit="1" customWidth="1"/>
    <col min="1804" max="1804" width="11.26953125" customWidth="1"/>
    <col min="1805" max="1805" width="5" customWidth="1"/>
    <col min="1806" max="1811" width="15" customWidth="1"/>
    <col min="2051" max="2051" width="5.08984375" customWidth="1"/>
    <col min="2052" max="2052" width="41.7265625" customWidth="1"/>
    <col min="2053" max="2053" width="14.7265625" customWidth="1"/>
    <col min="2054" max="2054" width="14.90625" customWidth="1"/>
    <col min="2055" max="2056" width="11.7265625" customWidth="1"/>
    <col min="2057" max="2057" width="11.90625" bestFit="1" customWidth="1"/>
    <col min="2059" max="2059" width="10.26953125" bestFit="1" customWidth="1"/>
    <col min="2060" max="2060" width="11.26953125" customWidth="1"/>
    <col min="2061" max="2061" width="5" customWidth="1"/>
    <col min="2062" max="2067" width="15" customWidth="1"/>
    <col min="2307" max="2307" width="5.08984375" customWidth="1"/>
    <col min="2308" max="2308" width="41.7265625" customWidth="1"/>
    <col min="2309" max="2309" width="14.7265625" customWidth="1"/>
    <col min="2310" max="2310" width="14.90625" customWidth="1"/>
    <col min="2311" max="2312" width="11.7265625" customWidth="1"/>
    <col min="2313" max="2313" width="11.90625" bestFit="1" customWidth="1"/>
    <col min="2315" max="2315" width="10.26953125" bestFit="1" customWidth="1"/>
    <col min="2316" max="2316" width="11.26953125" customWidth="1"/>
    <col min="2317" max="2317" width="5" customWidth="1"/>
    <col min="2318" max="2323" width="15" customWidth="1"/>
    <col min="2563" max="2563" width="5.08984375" customWidth="1"/>
    <col min="2564" max="2564" width="41.7265625" customWidth="1"/>
    <col min="2565" max="2565" width="14.7265625" customWidth="1"/>
    <col min="2566" max="2566" width="14.90625" customWidth="1"/>
    <col min="2567" max="2568" width="11.7265625" customWidth="1"/>
    <col min="2569" max="2569" width="11.90625" bestFit="1" customWidth="1"/>
    <col min="2571" max="2571" width="10.26953125" bestFit="1" customWidth="1"/>
    <col min="2572" max="2572" width="11.26953125" customWidth="1"/>
    <col min="2573" max="2573" width="5" customWidth="1"/>
    <col min="2574" max="2579" width="15" customWidth="1"/>
    <col min="2819" max="2819" width="5.08984375" customWidth="1"/>
    <col min="2820" max="2820" width="41.7265625" customWidth="1"/>
    <col min="2821" max="2821" width="14.7265625" customWidth="1"/>
    <col min="2822" max="2822" width="14.90625" customWidth="1"/>
    <col min="2823" max="2824" width="11.7265625" customWidth="1"/>
    <col min="2825" max="2825" width="11.90625" bestFit="1" customWidth="1"/>
    <col min="2827" max="2827" width="10.26953125" bestFit="1" customWidth="1"/>
    <col min="2828" max="2828" width="11.26953125" customWidth="1"/>
    <col min="2829" max="2829" width="5" customWidth="1"/>
    <col min="2830" max="2835" width="15" customWidth="1"/>
    <col min="3075" max="3075" width="5.08984375" customWidth="1"/>
    <col min="3076" max="3076" width="41.7265625" customWidth="1"/>
    <col min="3077" max="3077" width="14.7265625" customWidth="1"/>
    <col min="3078" max="3078" width="14.90625" customWidth="1"/>
    <col min="3079" max="3080" width="11.7265625" customWidth="1"/>
    <col min="3081" max="3081" width="11.90625" bestFit="1" customWidth="1"/>
    <col min="3083" max="3083" width="10.26953125" bestFit="1" customWidth="1"/>
    <col min="3084" max="3084" width="11.26953125" customWidth="1"/>
    <col min="3085" max="3085" width="5" customWidth="1"/>
    <col min="3086" max="3091" width="15" customWidth="1"/>
    <col min="3331" max="3331" width="5.08984375" customWidth="1"/>
    <col min="3332" max="3332" width="41.7265625" customWidth="1"/>
    <col min="3333" max="3333" width="14.7265625" customWidth="1"/>
    <col min="3334" max="3334" width="14.90625" customWidth="1"/>
    <col min="3335" max="3336" width="11.7265625" customWidth="1"/>
    <col min="3337" max="3337" width="11.90625" bestFit="1" customWidth="1"/>
    <col min="3339" max="3339" width="10.26953125" bestFit="1" customWidth="1"/>
    <col min="3340" max="3340" width="11.26953125" customWidth="1"/>
    <col min="3341" max="3341" width="5" customWidth="1"/>
    <col min="3342" max="3347" width="15" customWidth="1"/>
    <col min="3587" max="3587" width="5.08984375" customWidth="1"/>
    <col min="3588" max="3588" width="41.7265625" customWidth="1"/>
    <col min="3589" max="3589" width="14.7265625" customWidth="1"/>
    <col min="3590" max="3590" width="14.90625" customWidth="1"/>
    <col min="3591" max="3592" width="11.7265625" customWidth="1"/>
    <col min="3593" max="3593" width="11.90625" bestFit="1" customWidth="1"/>
    <col min="3595" max="3595" width="10.26953125" bestFit="1" customWidth="1"/>
    <col min="3596" max="3596" width="11.26953125" customWidth="1"/>
    <col min="3597" max="3597" width="5" customWidth="1"/>
    <col min="3598" max="3603" width="15" customWidth="1"/>
    <col min="3843" max="3843" width="5.08984375" customWidth="1"/>
    <col min="3844" max="3844" width="41.7265625" customWidth="1"/>
    <col min="3845" max="3845" width="14.7265625" customWidth="1"/>
    <col min="3846" max="3846" width="14.90625" customWidth="1"/>
    <col min="3847" max="3848" width="11.7265625" customWidth="1"/>
    <col min="3849" max="3849" width="11.90625" bestFit="1" customWidth="1"/>
    <col min="3851" max="3851" width="10.26953125" bestFit="1" customWidth="1"/>
    <col min="3852" max="3852" width="11.26953125" customWidth="1"/>
    <col min="3853" max="3853" width="5" customWidth="1"/>
    <col min="3854" max="3859" width="15" customWidth="1"/>
    <col min="4099" max="4099" width="5.08984375" customWidth="1"/>
    <col min="4100" max="4100" width="41.7265625" customWidth="1"/>
    <col min="4101" max="4101" width="14.7265625" customWidth="1"/>
    <col min="4102" max="4102" width="14.90625" customWidth="1"/>
    <col min="4103" max="4104" width="11.7265625" customWidth="1"/>
    <col min="4105" max="4105" width="11.90625" bestFit="1" customWidth="1"/>
    <col min="4107" max="4107" width="10.26953125" bestFit="1" customWidth="1"/>
    <col min="4108" max="4108" width="11.26953125" customWidth="1"/>
    <col min="4109" max="4109" width="5" customWidth="1"/>
    <col min="4110" max="4115" width="15" customWidth="1"/>
    <col min="4355" max="4355" width="5.08984375" customWidth="1"/>
    <col min="4356" max="4356" width="41.7265625" customWidth="1"/>
    <col min="4357" max="4357" width="14.7265625" customWidth="1"/>
    <col min="4358" max="4358" width="14.90625" customWidth="1"/>
    <col min="4359" max="4360" width="11.7265625" customWidth="1"/>
    <col min="4361" max="4361" width="11.90625" bestFit="1" customWidth="1"/>
    <col min="4363" max="4363" width="10.26953125" bestFit="1" customWidth="1"/>
    <col min="4364" max="4364" width="11.26953125" customWidth="1"/>
    <col min="4365" max="4365" width="5" customWidth="1"/>
    <col min="4366" max="4371" width="15" customWidth="1"/>
    <col min="4611" max="4611" width="5.08984375" customWidth="1"/>
    <col min="4612" max="4612" width="41.7265625" customWidth="1"/>
    <col min="4613" max="4613" width="14.7265625" customWidth="1"/>
    <col min="4614" max="4614" width="14.90625" customWidth="1"/>
    <col min="4615" max="4616" width="11.7265625" customWidth="1"/>
    <col min="4617" max="4617" width="11.90625" bestFit="1" customWidth="1"/>
    <col min="4619" max="4619" width="10.26953125" bestFit="1" customWidth="1"/>
    <col min="4620" max="4620" width="11.26953125" customWidth="1"/>
    <col min="4621" max="4621" width="5" customWidth="1"/>
    <col min="4622" max="4627" width="15" customWidth="1"/>
    <col min="4867" max="4867" width="5.08984375" customWidth="1"/>
    <col min="4868" max="4868" width="41.7265625" customWidth="1"/>
    <col min="4869" max="4869" width="14.7265625" customWidth="1"/>
    <col min="4870" max="4870" width="14.90625" customWidth="1"/>
    <col min="4871" max="4872" width="11.7265625" customWidth="1"/>
    <col min="4873" max="4873" width="11.90625" bestFit="1" customWidth="1"/>
    <col min="4875" max="4875" width="10.26953125" bestFit="1" customWidth="1"/>
    <col min="4876" max="4876" width="11.26953125" customWidth="1"/>
    <col min="4877" max="4877" width="5" customWidth="1"/>
    <col min="4878" max="4883" width="15" customWidth="1"/>
    <col min="5123" max="5123" width="5.08984375" customWidth="1"/>
    <col min="5124" max="5124" width="41.7265625" customWidth="1"/>
    <col min="5125" max="5125" width="14.7265625" customWidth="1"/>
    <col min="5126" max="5126" width="14.90625" customWidth="1"/>
    <col min="5127" max="5128" width="11.7265625" customWidth="1"/>
    <col min="5129" max="5129" width="11.90625" bestFit="1" customWidth="1"/>
    <col min="5131" max="5131" width="10.26953125" bestFit="1" customWidth="1"/>
    <col min="5132" max="5132" width="11.26953125" customWidth="1"/>
    <col min="5133" max="5133" width="5" customWidth="1"/>
    <col min="5134" max="5139" width="15" customWidth="1"/>
    <col min="5379" max="5379" width="5.08984375" customWidth="1"/>
    <col min="5380" max="5380" width="41.7265625" customWidth="1"/>
    <col min="5381" max="5381" width="14.7265625" customWidth="1"/>
    <col min="5382" max="5382" width="14.90625" customWidth="1"/>
    <col min="5383" max="5384" width="11.7265625" customWidth="1"/>
    <col min="5385" max="5385" width="11.90625" bestFit="1" customWidth="1"/>
    <col min="5387" max="5387" width="10.26953125" bestFit="1" customWidth="1"/>
    <col min="5388" max="5388" width="11.26953125" customWidth="1"/>
    <col min="5389" max="5389" width="5" customWidth="1"/>
    <col min="5390" max="5395" width="15" customWidth="1"/>
    <col min="5635" max="5635" width="5.08984375" customWidth="1"/>
    <col min="5636" max="5636" width="41.7265625" customWidth="1"/>
    <col min="5637" max="5637" width="14.7265625" customWidth="1"/>
    <col min="5638" max="5638" width="14.90625" customWidth="1"/>
    <col min="5639" max="5640" width="11.7265625" customWidth="1"/>
    <col min="5641" max="5641" width="11.90625" bestFit="1" customWidth="1"/>
    <col min="5643" max="5643" width="10.26953125" bestFit="1" customWidth="1"/>
    <col min="5644" max="5644" width="11.26953125" customWidth="1"/>
    <col min="5645" max="5645" width="5" customWidth="1"/>
    <col min="5646" max="5651" width="15" customWidth="1"/>
    <col min="5891" max="5891" width="5.08984375" customWidth="1"/>
    <col min="5892" max="5892" width="41.7265625" customWidth="1"/>
    <col min="5893" max="5893" width="14.7265625" customWidth="1"/>
    <col min="5894" max="5894" width="14.90625" customWidth="1"/>
    <col min="5895" max="5896" width="11.7265625" customWidth="1"/>
    <col min="5897" max="5897" width="11.90625" bestFit="1" customWidth="1"/>
    <col min="5899" max="5899" width="10.26953125" bestFit="1" customWidth="1"/>
    <col min="5900" max="5900" width="11.26953125" customWidth="1"/>
    <col min="5901" max="5901" width="5" customWidth="1"/>
    <col min="5902" max="5907" width="15" customWidth="1"/>
    <col min="6147" max="6147" width="5.08984375" customWidth="1"/>
    <col min="6148" max="6148" width="41.7265625" customWidth="1"/>
    <col min="6149" max="6149" width="14.7265625" customWidth="1"/>
    <col min="6150" max="6150" width="14.90625" customWidth="1"/>
    <col min="6151" max="6152" width="11.7265625" customWidth="1"/>
    <col min="6153" max="6153" width="11.90625" bestFit="1" customWidth="1"/>
    <col min="6155" max="6155" width="10.26953125" bestFit="1" customWidth="1"/>
    <col min="6156" max="6156" width="11.26953125" customWidth="1"/>
    <col min="6157" max="6157" width="5" customWidth="1"/>
    <col min="6158" max="6163" width="15" customWidth="1"/>
    <col min="6403" max="6403" width="5.08984375" customWidth="1"/>
    <col min="6404" max="6404" width="41.7265625" customWidth="1"/>
    <col min="6405" max="6405" width="14.7265625" customWidth="1"/>
    <col min="6406" max="6406" width="14.90625" customWidth="1"/>
    <col min="6407" max="6408" width="11.7265625" customWidth="1"/>
    <col min="6409" max="6409" width="11.90625" bestFit="1" customWidth="1"/>
    <col min="6411" max="6411" width="10.26953125" bestFit="1" customWidth="1"/>
    <col min="6412" max="6412" width="11.26953125" customWidth="1"/>
    <col min="6413" max="6413" width="5" customWidth="1"/>
    <col min="6414" max="6419" width="15" customWidth="1"/>
    <col min="6659" max="6659" width="5.08984375" customWidth="1"/>
    <col min="6660" max="6660" width="41.7265625" customWidth="1"/>
    <col min="6661" max="6661" width="14.7265625" customWidth="1"/>
    <col min="6662" max="6662" width="14.90625" customWidth="1"/>
    <col min="6663" max="6664" width="11.7265625" customWidth="1"/>
    <col min="6665" max="6665" width="11.90625" bestFit="1" customWidth="1"/>
    <col min="6667" max="6667" width="10.26953125" bestFit="1" customWidth="1"/>
    <col min="6668" max="6668" width="11.26953125" customWidth="1"/>
    <col min="6669" max="6669" width="5" customWidth="1"/>
    <col min="6670" max="6675" width="15" customWidth="1"/>
    <col min="6915" max="6915" width="5.08984375" customWidth="1"/>
    <col min="6916" max="6916" width="41.7265625" customWidth="1"/>
    <col min="6917" max="6917" width="14.7265625" customWidth="1"/>
    <col min="6918" max="6918" width="14.90625" customWidth="1"/>
    <col min="6919" max="6920" width="11.7265625" customWidth="1"/>
    <col min="6921" max="6921" width="11.90625" bestFit="1" customWidth="1"/>
    <col min="6923" max="6923" width="10.26953125" bestFit="1" customWidth="1"/>
    <col min="6924" max="6924" width="11.26953125" customWidth="1"/>
    <col min="6925" max="6925" width="5" customWidth="1"/>
    <col min="6926" max="6931" width="15" customWidth="1"/>
    <col min="7171" max="7171" width="5.08984375" customWidth="1"/>
    <col min="7172" max="7172" width="41.7265625" customWidth="1"/>
    <col min="7173" max="7173" width="14.7265625" customWidth="1"/>
    <col min="7174" max="7174" width="14.90625" customWidth="1"/>
    <col min="7175" max="7176" width="11.7265625" customWidth="1"/>
    <col min="7177" max="7177" width="11.90625" bestFit="1" customWidth="1"/>
    <col min="7179" max="7179" width="10.26953125" bestFit="1" customWidth="1"/>
    <col min="7180" max="7180" width="11.26953125" customWidth="1"/>
    <col min="7181" max="7181" width="5" customWidth="1"/>
    <col min="7182" max="7187" width="15" customWidth="1"/>
    <col min="7427" max="7427" width="5.08984375" customWidth="1"/>
    <col min="7428" max="7428" width="41.7265625" customWidth="1"/>
    <col min="7429" max="7429" width="14.7265625" customWidth="1"/>
    <col min="7430" max="7430" width="14.90625" customWidth="1"/>
    <col min="7431" max="7432" width="11.7265625" customWidth="1"/>
    <col min="7433" max="7433" width="11.90625" bestFit="1" customWidth="1"/>
    <col min="7435" max="7435" width="10.26953125" bestFit="1" customWidth="1"/>
    <col min="7436" max="7436" width="11.26953125" customWidth="1"/>
    <col min="7437" max="7437" width="5" customWidth="1"/>
    <col min="7438" max="7443" width="15" customWidth="1"/>
    <col min="7683" max="7683" width="5.08984375" customWidth="1"/>
    <col min="7684" max="7684" width="41.7265625" customWidth="1"/>
    <col min="7685" max="7685" width="14.7265625" customWidth="1"/>
    <col min="7686" max="7686" width="14.90625" customWidth="1"/>
    <col min="7687" max="7688" width="11.7265625" customWidth="1"/>
    <col min="7689" max="7689" width="11.90625" bestFit="1" customWidth="1"/>
    <col min="7691" max="7691" width="10.26953125" bestFit="1" customWidth="1"/>
    <col min="7692" max="7692" width="11.26953125" customWidth="1"/>
    <col min="7693" max="7693" width="5" customWidth="1"/>
    <col min="7694" max="7699" width="15" customWidth="1"/>
    <col min="7939" max="7939" width="5.08984375" customWidth="1"/>
    <col min="7940" max="7940" width="41.7265625" customWidth="1"/>
    <col min="7941" max="7941" width="14.7265625" customWidth="1"/>
    <col min="7942" max="7942" width="14.90625" customWidth="1"/>
    <col min="7943" max="7944" width="11.7265625" customWidth="1"/>
    <col min="7945" max="7945" width="11.90625" bestFit="1" customWidth="1"/>
    <col min="7947" max="7947" width="10.26953125" bestFit="1" customWidth="1"/>
    <col min="7948" max="7948" width="11.26953125" customWidth="1"/>
    <col min="7949" max="7949" width="5" customWidth="1"/>
    <col min="7950" max="7955" width="15" customWidth="1"/>
    <col min="8195" max="8195" width="5.08984375" customWidth="1"/>
    <col min="8196" max="8196" width="41.7265625" customWidth="1"/>
    <col min="8197" max="8197" width="14.7265625" customWidth="1"/>
    <col min="8198" max="8198" width="14.90625" customWidth="1"/>
    <col min="8199" max="8200" width="11.7265625" customWidth="1"/>
    <col min="8201" max="8201" width="11.90625" bestFit="1" customWidth="1"/>
    <col min="8203" max="8203" width="10.26953125" bestFit="1" customWidth="1"/>
    <col min="8204" max="8204" width="11.26953125" customWidth="1"/>
    <col min="8205" max="8205" width="5" customWidth="1"/>
    <col min="8206" max="8211" width="15" customWidth="1"/>
    <col min="8451" max="8451" width="5.08984375" customWidth="1"/>
    <col min="8452" max="8452" width="41.7265625" customWidth="1"/>
    <col min="8453" max="8453" width="14.7265625" customWidth="1"/>
    <col min="8454" max="8454" width="14.90625" customWidth="1"/>
    <col min="8455" max="8456" width="11.7265625" customWidth="1"/>
    <col min="8457" max="8457" width="11.90625" bestFit="1" customWidth="1"/>
    <col min="8459" max="8459" width="10.26953125" bestFit="1" customWidth="1"/>
    <col min="8460" max="8460" width="11.26953125" customWidth="1"/>
    <col min="8461" max="8461" width="5" customWidth="1"/>
    <col min="8462" max="8467" width="15" customWidth="1"/>
    <col min="8707" max="8707" width="5.08984375" customWidth="1"/>
    <col min="8708" max="8708" width="41.7265625" customWidth="1"/>
    <col min="8709" max="8709" width="14.7265625" customWidth="1"/>
    <col min="8710" max="8710" width="14.90625" customWidth="1"/>
    <col min="8711" max="8712" width="11.7265625" customWidth="1"/>
    <col min="8713" max="8713" width="11.90625" bestFit="1" customWidth="1"/>
    <col min="8715" max="8715" width="10.26953125" bestFit="1" customWidth="1"/>
    <col min="8716" max="8716" width="11.26953125" customWidth="1"/>
    <col min="8717" max="8717" width="5" customWidth="1"/>
    <col min="8718" max="8723" width="15" customWidth="1"/>
    <col min="8963" max="8963" width="5.08984375" customWidth="1"/>
    <col min="8964" max="8964" width="41.7265625" customWidth="1"/>
    <col min="8965" max="8965" width="14.7265625" customWidth="1"/>
    <col min="8966" max="8966" width="14.90625" customWidth="1"/>
    <col min="8967" max="8968" width="11.7265625" customWidth="1"/>
    <col min="8969" max="8969" width="11.90625" bestFit="1" customWidth="1"/>
    <col min="8971" max="8971" width="10.26953125" bestFit="1" customWidth="1"/>
    <col min="8972" max="8972" width="11.26953125" customWidth="1"/>
    <col min="8973" max="8973" width="5" customWidth="1"/>
    <col min="8974" max="8979" width="15" customWidth="1"/>
    <col min="9219" max="9219" width="5.08984375" customWidth="1"/>
    <col min="9220" max="9220" width="41.7265625" customWidth="1"/>
    <col min="9221" max="9221" width="14.7265625" customWidth="1"/>
    <col min="9222" max="9222" width="14.90625" customWidth="1"/>
    <col min="9223" max="9224" width="11.7265625" customWidth="1"/>
    <col min="9225" max="9225" width="11.90625" bestFit="1" customWidth="1"/>
    <col min="9227" max="9227" width="10.26953125" bestFit="1" customWidth="1"/>
    <col min="9228" max="9228" width="11.26953125" customWidth="1"/>
    <col min="9229" max="9229" width="5" customWidth="1"/>
    <col min="9230" max="9235" width="15" customWidth="1"/>
    <col min="9475" max="9475" width="5.08984375" customWidth="1"/>
    <col min="9476" max="9476" width="41.7265625" customWidth="1"/>
    <col min="9477" max="9477" width="14.7265625" customWidth="1"/>
    <col min="9478" max="9478" width="14.90625" customWidth="1"/>
    <col min="9479" max="9480" width="11.7265625" customWidth="1"/>
    <col min="9481" max="9481" width="11.90625" bestFit="1" customWidth="1"/>
    <col min="9483" max="9483" width="10.26953125" bestFit="1" customWidth="1"/>
    <col min="9484" max="9484" width="11.26953125" customWidth="1"/>
    <col min="9485" max="9485" width="5" customWidth="1"/>
    <col min="9486" max="9491" width="15" customWidth="1"/>
    <col min="9731" max="9731" width="5.08984375" customWidth="1"/>
    <col min="9732" max="9732" width="41.7265625" customWidth="1"/>
    <col min="9733" max="9733" width="14.7265625" customWidth="1"/>
    <col min="9734" max="9734" width="14.90625" customWidth="1"/>
    <col min="9735" max="9736" width="11.7265625" customWidth="1"/>
    <col min="9737" max="9737" width="11.90625" bestFit="1" customWidth="1"/>
    <col min="9739" max="9739" width="10.26953125" bestFit="1" customWidth="1"/>
    <col min="9740" max="9740" width="11.26953125" customWidth="1"/>
    <col min="9741" max="9741" width="5" customWidth="1"/>
    <col min="9742" max="9747" width="15" customWidth="1"/>
    <col min="9987" max="9987" width="5.08984375" customWidth="1"/>
    <col min="9988" max="9988" width="41.7265625" customWidth="1"/>
    <col min="9989" max="9989" width="14.7265625" customWidth="1"/>
    <col min="9990" max="9990" width="14.90625" customWidth="1"/>
    <col min="9991" max="9992" width="11.7265625" customWidth="1"/>
    <col min="9993" max="9993" width="11.90625" bestFit="1" customWidth="1"/>
    <col min="9995" max="9995" width="10.26953125" bestFit="1" customWidth="1"/>
    <col min="9996" max="9996" width="11.26953125" customWidth="1"/>
    <col min="9997" max="9997" width="5" customWidth="1"/>
    <col min="9998" max="10003" width="15" customWidth="1"/>
    <col min="10243" max="10243" width="5.08984375" customWidth="1"/>
    <col min="10244" max="10244" width="41.7265625" customWidth="1"/>
    <col min="10245" max="10245" width="14.7265625" customWidth="1"/>
    <col min="10246" max="10246" width="14.90625" customWidth="1"/>
    <col min="10247" max="10248" width="11.7265625" customWidth="1"/>
    <col min="10249" max="10249" width="11.90625" bestFit="1" customWidth="1"/>
    <col min="10251" max="10251" width="10.26953125" bestFit="1" customWidth="1"/>
    <col min="10252" max="10252" width="11.26953125" customWidth="1"/>
    <col min="10253" max="10253" width="5" customWidth="1"/>
    <col min="10254" max="10259" width="15" customWidth="1"/>
    <col min="10499" max="10499" width="5.08984375" customWidth="1"/>
    <col min="10500" max="10500" width="41.7265625" customWidth="1"/>
    <col min="10501" max="10501" width="14.7265625" customWidth="1"/>
    <col min="10502" max="10502" width="14.90625" customWidth="1"/>
    <col min="10503" max="10504" width="11.7265625" customWidth="1"/>
    <col min="10505" max="10505" width="11.90625" bestFit="1" customWidth="1"/>
    <col min="10507" max="10507" width="10.26953125" bestFit="1" customWidth="1"/>
    <col min="10508" max="10508" width="11.26953125" customWidth="1"/>
    <col min="10509" max="10509" width="5" customWidth="1"/>
    <col min="10510" max="10515" width="15" customWidth="1"/>
    <col min="10755" max="10755" width="5.08984375" customWidth="1"/>
    <col min="10756" max="10756" width="41.7265625" customWidth="1"/>
    <col min="10757" max="10757" width="14.7265625" customWidth="1"/>
    <col min="10758" max="10758" width="14.90625" customWidth="1"/>
    <col min="10759" max="10760" width="11.7265625" customWidth="1"/>
    <col min="10761" max="10761" width="11.90625" bestFit="1" customWidth="1"/>
    <col min="10763" max="10763" width="10.26953125" bestFit="1" customWidth="1"/>
    <col min="10764" max="10764" width="11.26953125" customWidth="1"/>
    <col min="10765" max="10765" width="5" customWidth="1"/>
    <col min="10766" max="10771" width="15" customWidth="1"/>
    <col min="11011" max="11011" width="5.08984375" customWidth="1"/>
    <col min="11012" max="11012" width="41.7265625" customWidth="1"/>
    <col min="11013" max="11013" width="14.7265625" customWidth="1"/>
    <col min="11014" max="11014" width="14.90625" customWidth="1"/>
    <col min="11015" max="11016" width="11.7265625" customWidth="1"/>
    <col min="11017" max="11017" width="11.90625" bestFit="1" customWidth="1"/>
    <col min="11019" max="11019" width="10.26953125" bestFit="1" customWidth="1"/>
    <col min="11020" max="11020" width="11.26953125" customWidth="1"/>
    <col min="11021" max="11021" width="5" customWidth="1"/>
    <col min="11022" max="11027" width="15" customWidth="1"/>
    <col min="11267" max="11267" width="5.08984375" customWidth="1"/>
    <col min="11268" max="11268" width="41.7265625" customWidth="1"/>
    <col min="11269" max="11269" width="14.7265625" customWidth="1"/>
    <col min="11270" max="11270" width="14.90625" customWidth="1"/>
    <col min="11271" max="11272" width="11.7265625" customWidth="1"/>
    <col min="11273" max="11273" width="11.90625" bestFit="1" customWidth="1"/>
    <col min="11275" max="11275" width="10.26953125" bestFit="1" customWidth="1"/>
    <col min="11276" max="11276" width="11.26953125" customWidth="1"/>
    <col min="11277" max="11277" width="5" customWidth="1"/>
    <col min="11278" max="11283" width="15" customWidth="1"/>
    <col min="11523" max="11523" width="5.08984375" customWidth="1"/>
    <col min="11524" max="11524" width="41.7265625" customWidth="1"/>
    <col min="11525" max="11525" width="14.7265625" customWidth="1"/>
    <col min="11526" max="11526" width="14.90625" customWidth="1"/>
    <col min="11527" max="11528" width="11.7265625" customWidth="1"/>
    <col min="11529" max="11529" width="11.90625" bestFit="1" customWidth="1"/>
    <col min="11531" max="11531" width="10.26953125" bestFit="1" customWidth="1"/>
    <col min="11532" max="11532" width="11.26953125" customWidth="1"/>
    <col min="11533" max="11533" width="5" customWidth="1"/>
    <col min="11534" max="11539" width="15" customWidth="1"/>
    <col min="11779" max="11779" width="5.08984375" customWidth="1"/>
    <col min="11780" max="11780" width="41.7265625" customWidth="1"/>
    <col min="11781" max="11781" width="14.7265625" customWidth="1"/>
    <col min="11782" max="11782" width="14.90625" customWidth="1"/>
    <col min="11783" max="11784" width="11.7265625" customWidth="1"/>
    <col min="11785" max="11785" width="11.90625" bestFit="1" customWidth="1"/>
    <col min="11787" max="11787" width="10.26953125" bestFit="1" customWidth="1"/>
    <col min="11788" max="11788" width="11.26953125" customWidth="1"/>
    <col min="11789" max="11789" width="5" customWidth="1"/>
    <col min="11790" max="11795" width="15" customWidth="1"/>
    <col min="12035" max="12035" width="5.08984375" customWidth="1"/>
    <col min="12036" max="12036" width="41.7265625" customWidth="1"/>
    <col min="12037" max="12037" width="14.7265625" customWidth="1"/>
    <col min="12038" max="12038" width="14.90625" customWidth="1"/>
    <col min="12039" max="12040" width="11.7265625" customWidth="1"/>
    <col min="12041" max="12041" width="11.90625" bestFit="1" customWidth="1"/>
    <col min="12043" max="12043" width="10.26953125" bestFit="1" customWidth="1"/>
    <col min="12044" max="12044" width="11.26953125" customWidth="1"/>
    <col min="12045" max="12045" width="5" customWidth="1"/>
    <col min="12046" max="12051" width="15" customWidth="1"/>
    <col min="12291" max="12291" width="5.08984375" customWidth="1"/>
    <col min="12292" max="12292" width="41.7265625" customWidth="1"/>
    <col min="12293" max="12293" width="14.7265625" customWidth="1"/>
    <col min="12294" max="12294" width="14.90625" customWidth="1"/>
    <col min="12295" max="12296" width="11.7265625" customWidth="1"/>
    <col min="12297" max="12297" width="11.90625" bestFit="1" customWidth="1"/>
    <col min="12299" max="12299" width="10.26953125" bestFit="1" customWidth="1"/>
    <col min="12300" max="12300" width="11.26953125" customWidth="1"/>
    <col min="12301" max="12301" width="5" customWidth="1"/>
    <col min="12302" max="12307" width="15" customWidth="1"/>
    <col min="12547" max="12547" width="5.08984375" customWidth="1"/>
    <col min="12548" max="12548" width="41.7265625" customWidth="1"/>
    <col min="12549" max="12549" width="14.7265625" customWidth="1"/>
    <col min="12550" max="12550" width="14.90625" customWidth="1"/>
    <col min="12551" max="12552" width="11.7265625" customWidth="1"/>
    <col min="12553" max="12553" width="11.90625" bestFit="1" customWidth="1"/>
    <col min="12555" max="12555" width="10.26953125" bestFit="1" customWidth="1"/>
    <col min="12556" max="12556" width="11.26953125" customWidth="1"/>
    <col min="12557" max="12557" width="5" customWidth="1"/>
    <col min="12558" max="12563" width="15" customWidth="1"/>
    <col min="12803" max="12803" width="5.08984375" customWidth="1"/>
    <col min="12804" max="12804" width="41.7265625" customWidth="1"/>
    <col min="12805" max="12805" width="14.7265625" customWidth="1"/>
    <col min="12806" max="12806" width="14.90625" customWidth="1"/>
    <col min="12807" max="12808" width="11.7265625" customWidth="1"/>
    <col min="12809" max="12809" width="11.90625" bestFit="1" customWidth="1"/>
    <col min="12811" max="12811" width="10.26953125" bestFit="1" customWidth="1"/>
    <col min="12812" max="12812" width="11.26953125" customWidth="1"/>
    <col min="12813" max="12813" width="5" customWidth="1"/>
    <col min="12814" max="12819" width="15" customWidth="1"/>
    <col min="13059" max="13059" width="5.08984375" customWidth="1"/>
    <col min="13060" max="13060" width="41.7265625" customWidth="1"/>
    <col min="13061" max="13061" width="14.7265625" customWidth="1"/>
    <col min="13062" max="13062" width="14.90625" customWidth="1"/>
    <col min="13063" max="13064" width="11.7265625" customWidth="1"/>
    <col min="13065" max="13065" width="11.90625" bestFit="1" customWidth="1"/>
    <col min="13067" max="13067" width="10.26953125" bestFit="1" customWidth="1"/>
    <col min="13068" max="13068" width="11.26953125" customWidth="1"/>
    <col min="13069" max="13069" width="5" customWidth="1"/>
    <col min="13070" max="13075" width="15" customWidth="1"/>
    <col min="13315" max="13315" width="5.08984375" customWidth="1"/>
    <col min="13316" max="13316" width="41.7265625" customWidth="1"/>
    <col min="13317" max="13317" width="14.7265625" customWidth="1"/>
    <col min="13318" max="13318" width="14.90625" customWidth="1"/>
    <col min="13319" max="13320" width="11.7265625" customWidth="1"/>
    <col min="13321" max="13321" width="11.90625" bestFit="1" customWidth="1"/>
    <col min="13323" max="13323" width="10.26953125" bestFit="1" customWidth="1"/>
    <col min="13324" max="13324" width="11.26953125" customWidth="1"/>
    <col min="13325" max="13325" width="5" customWidth="1"/>
    <col min="13326" max="13331" width="15" customWidth="1"/>
    <col min="13571" max="13571" width="5.08984375" customWidth="1"/>
    <col min="13572" max="13572" width="41.7265625" customWidth="1"/>
    <col min="13573" max="13573" width="14.7265625" customWidth="1"/>
    <col min="13574" max="13574" width="14.90625" customWidth="1"/>
    <col min="13575" max="13576" width="11.7265625" customWidth="1"/>
    <col min="13577" max="13577" width="11.90625" bestFit="1" customWidth="1"/>
    <col min="13579" max="13579" width="10.26953125" bestFit="1" customWidth="1"/>
    <col min="13580" max="13580" width="11.26953125" customWidth="1"/>
    <col min="13581" max="13581" width="5" customWidth="1"/>
    <col min="13582" max="13587" width="15" customWidth="1"/>
    <col min="13827" max="13827" width="5.08984375" customWidth="1"/>
    <col min="13828" max="13828" width="41.7265625" customWidth="1"/>
    <col min="13829" max="13829" width="14.7265625" customWidth="1"/>
    <col min="13830" max="13830" width="14.90625" customWidth="1"/>
    <col min="13831" max="13832" width="11.7265625" customWidth="1"/>
    <col min="13833" max="13833" width="11.90625" bestFit="1" customWidth="1"/>
    <col min="13835" max="13835" width="10.26953125" bestFit="1" customWidth="1"/>
    <col min="13836" max="13836" width="11.26953125" customWidth="1"/>
    <col min="13837" max="13837" width="5" customWidth="1"/>
    <col min="13838" max="13843" width="15" customWidth="1"/>
    <col min="14083" max="14083" width="5.08984375" customWidth="1"/>
    <col min="14084" max="14084" width="41.7265625" customWidth="1"/>
    <col min="14085" max="14085" width="14.7265625" customWidth="1"/>
    <col min="14086" max="14086" width="14.90625" customWidth="1"/>
    <col min="14087" max="14088" width="11.7265625" customWidth="1"/>
    <col min="14089" max="14089" width="11.90625" bestFit="1" customWidth="1"/>
    <col min="14091" max="14091" width="10.26953125" bestFit="1" customWidth="1"/>
    <col min="14092" max="14092" width="11.26953125" customWidth="1"/>
    <col min="14093" max="14093" width="5" customWidth="1"/>
    <col min="14094" max="14099" width="15" customWidth="1"/>
    <col min="14339" max="14339" width="5.08984375" customWidth="1"/>
    <col min="14340" max="14340" width="41.7265625" customWidth="1"/>
    <col min="14341" max="14341" width="14.7265625" customWidth="1"/>
    <col min="14342" max="14342" width="14.90625" customWidth="1"/>
    <col min="14343" max="14344" width="11.7265625" customWidth="1"/>
    <col min="14345" max="14345" width="11.90625" bestFit="1" customWidth="1"/>
    <col min="14347" max="14347" width="10.26953125" bestFit="1" customWidth="1"/>
    <col min="14348" max="14348" width="11.26953125" customWidth="1"/>
    <col min="14349" max="14349" width="5" customWidth="1"/>
    <col min="14350" max="14355" width="15" customWidth="1"/>
    <col min="14595" max="14595" width="5.08984375" customWidth="1"/>
    <col min="14596" max="14596" width="41.7265625" customWidth="1"/>
    <col min="14597" max="14597" width="14.7265625" customWidth="1"/>
    <col min="14598" max="14598" width="14.90625" customWidth="1"/>
    <col min="14599" max="14600" width="11.7265625" customWidth="1"/>
    <col min="14601" max="14601" width="11.90625" bestFit="1" customWidth="1"/>
    <col min="14603" max="14603" width="10.26953125" bestFit="1" customWidth="1"/>
    <col min="14604" max="14604" width="11.26953125" customWidth="1"/>
    <col min="14605" max="14605" width="5" customWidth="1"/>
    <col min="14606" max="14611" width="15" customWidth="1"/>
    <col min="14851" max="14851" width="5.08984375" customWidth="1"/>
    <col min="14852" max="14852" width="41.7265625" customWidth="1"/>
    <col min="14853" max="14853" width="14.7265625" customWidth="1"/>
    <col min="14854" max="14854" width="14.90625" customWidth="1"/>
    <col min="14855" max="14856" width="11.7265625" customWidth="1"/>
    <col min="14857" max="14857" width="11.90625" bestFit="1" customWidth="1"/>
    <col min="14859" max="14859" width="10.26953125" bestFit="1" customWidth="1"/>
    <col min="14860" max="14860" width="11.26953125" customWidth="1"/>
    <col min="14861" max="14861" width="5" customWidth="1"/>
    <col min="14862" max="14867" width="15" customWidth="1"/>
    <col min="15107" max="15107" width="5.08984375" customWidth="1"/>
    <col min="15108" max="15108" width="41.7265625" customWidth="1"/>
    <col min="15109" max="15109" width="14.7265625" customWidth="1"/>
    <col min="15110" max="15110" width="14.90625" customWidth="1"/>
    <col min="15111" max="15112" width="11.7265625" customWidth="1"/>
    <col min="15113" max="15113" width="11.90625" bestFit="1" customWidth="1"/>
    <col min="15115" max="15115" width="10.26953125" bestFit="1" customWidth="1"/>
    <col min="15116" max="15116" width="11.26953125" customWidth="1"/>
    <col min="15117" max="15117" width="5" customWidth="1"/>
    <col min="15118" max="15123" width="15" customWidth="1"/>
    <col min="15363" max="15363" width="5.08984375" customWidth="1"/>
    <col min="15364" max="15364" width="41.7265625" customWidth="1"/>
    <col min="15365" max="15365" width="14.7265625" customWidth="1"/>
    <col min="15366" max="15366" width="14.90625" customWidth="1"/>
    <col min="15367" max="15368" width="11.7265625" customWidth="1"/>
    <col min="15369" max="15369" width="11.90625" bestFit="1" customWidth="1"/>
    <col min="15371" max="15371" width="10.26953125" bestFit="1" customWidth="1"/>
    <col min="15372" max="15372" width="11.26953125" customWidth="1"/>
    <col min="15373" max="15373" width="5" customWidth="1"/>
    <col min="15374" max="15379" width="15" customWidth="1"/>
    <col min="15619" max="15619" width="5.08984375" customWidth="1"/>
    <col min="15620" max="15620" width="41.7265625" customWidth="1"/>
    <col min="15621" max="15621" width="14.7265625" customWidth="1"/>
    <col min="15622" max="15622" width="14.90625" customWidth="1"/>
    <col min="15623" max="15624" width="11.7265625" customWidth="1"/>
    <col min="15625" max="15625" width="11.90625" bestFit="1" customWidth="1"/>
    <col min="15627" max="15627" width="10.26953125" bestFit="1" customWidth="1"/>
    <col min="15628" max="15628" width="11.26953125" customWidth="1"/>
    <col min="15629" max="15629" width="5" customWidth="1"/>
    <col min="15630" max="15635" width="15" customWidth="1"/>
    <col min="15875" max="15875" width="5.08984375" customWidth="1"/>
    <col min="15876" max="15876" width="41.7265625" customWidth="1"/>
    <col min="15877" max="15877" width="14.7265625" customWidth="1"/>
    <col min="15878" max="15878" width="14.90625" customWidth="1"/>
    <col min="15879" max="15880" width="11.7265625" customWidth="1"/>
    <col min="15881" max="15881" width="11.90625" bestFit="1" customWidth="1"/>
    <col min="15883" max="15883" width="10.26953125" bestFit="1" customWidth="1"/>
    <col min="15884" max="15884" width="11.26953125" customWidth="1"/>
    <col min="15885" max="15885" width="5" customWidth="1"/>
    <col min="15886" max="15891" width="15" customWidth="1"/>
    <col min="16131" max="16131" width="5.08984375" customWidth="1"/>
    <col min="16132" max="16132" width="41.7265625" customWidth="1"/>
    <col min="16133" max="16133" width="14.7265625" customWidth="1"/>
    <col min="16134" max="16134" width="14.90625" customWidth="1"/>
    <col min="16135" max="16136" width="11.7265625" customWidth="1"/>
    <col min="16137" max="16137" width="11.90625" bestFit="1" customWidth="1"/>
    <col min="16139" max="16139" width="10.26953125" bestFit="1" customWidth="1"/>
    <col min="16140" max="16140" width="11.26953125" customWidth="1"/>
    <col min="16141" max="16141" width="5" customWidth="1"/>
    <col min="16142" max="16147" width="15" customWidth="1"/>
  </cols>
  <sheetData>
    <row r="1" spans="1:21" x14ac:dyDescent="0.35">
      <c r="A1" s="11"/>
      <c r="B1" s="12" t="s">
        <v>18</v>
      </c>
      <c r="C1" s="13"/>
      <c r="D1" s="13"/>
      <c r="E1" s="13"/>
      <c r="F1" s="13"/>
      <c r="G1" s="13"/>
      <c r="H1" s="13"/>
      <c r="I1" s="136"/>
      <c r="J1" s="13"/>
      <c r="K1" s="13"/>
      <c r="L1" s="2"/>
      <c r="M1" s="2"/>
      <c r="N1" s="2"/>
      <c r="O1" s="2"/>
      <c r="P1" s="2"/>
      <c r="Q1" s="2"/>
      <c r="R1" s="2"/>
      <c r="S1" s="2"/>
      <c r="T1" s="2"/>
    </row>
    <row r="2" spans="1:21" ht="14.5" customHeight="1" x14ac:dyDescent="0.35">
      <c r="A2" s="14"/>
      <c r="B2" s="15" t="s">
        <v>52</v>
      </c>
      <c r="C2" s="14"/>
      <c r="D2" s="14"/>
      <c r="E2" s="14"/>
      <c r="F2" s="14"/>
      <c r="G2" s="14"/>
      <c r="H2" s="14"/>
      <c r="I2" s="137"/>
      <c r="J2" s="14"/>
      <c r="K2" s="14"/>
      <c r="L2" s="14"/>
      <c r="M2" s="14"/>
      <c r="Q2" s="2"/>
      <c r="R2" s="2"/>
      <c r="S2" s="2"/>
      <c r="T2" s="2"/>
    </row>
    <row r="3" spans="1:21" ht="14.5" customHeight="1" x14ac:dyDescent="0.35">
      <c r="A3" s="14"/>
    </row>
    <row r="4" spans="1:21" ht="14.5" customHeight="1" x14ac:dyDescent="0.35">
      <c r="A4" s="14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21" ht="14.5" customHeight="1" x14ac:dyDescent="0.35">
      <c r="B5" s="139" t="s">
        <v>116</v>
      </c>
      <c r="C5" s="17"/>
      <c r="D5" s="17"/>
      <c r="E5" s="17"/>
      <c r="F5" s="17"/>
      <c r="G5" s="17"/>
      <c r="H5" s="17"/>
      <c r="I5" s="140"/>
      <c r="J5" s="17"/>
      <c r="K5" s="17"/>
      <c r="L5" s="17"/>
      <c r="M5" s="17"/>
      <c r="N5" s="17"/>
      <c r="O5" s="17"/>
      <c r="P5" s="17"/>
    </row>
    <row r="6" spans="1:21" ht="14.5" customHeight="1" x14ac:dyDescent="0.35">
      <c r="B6" s="85"/>
      <c r="C6" s="86"/>
      <c r="D6" s="87"/>
      <c r="E6" s="86"/>
      <c r="F6" s="86"/>
      <c r="G6" s="91"/>
      <c r="H6" s="91"/>
      <c r="I6" s="219"/>
      <c r="J6" s="219"/>
      <c r="K6" s="219"/>
      <c r="L6" s="219"/>
      <c r="M6" s="219"/>
    </row>
    <row r="7" spans="1:21" ht="14.5" customHeight="1" x14ac:dyDescent="0.35">
      <c r="C7" s="86"/>
      <c r="D7" s="87"/>
      <c r="E7" s="86"/>
      <c r="F7" s="86"/>
      <c r="G7" s="91"/>
      <c r="H7" s="91"/>
      <c r="I7" s="141">
        <v>44561</v>
      </c>
      <c r="J7" s="142">
        <v>44926</v>
      </c>
      <c r="K7" s="142">
        <v>45291</v>
      </c>
      <c r="L7" s="142">
        <v>45656</v>
      </c>
      <c r="M7" s="142">
        <v>46021</v>
      </c>
      <c r="N7" s="142">
        <v>46386</v>
      </c>
      <c r="O7" s="142">
        <v>46751</v>
      </c>
      <c r="P7" s="142">
        <v>47116</v>
      </c>
    </row>
    <row r="8" spans="1:21" ht="14.5" customHeight="1" x14ac:dyDescent="0.35">
      <c r="B8" s="143" t="s">
        <v>182</v>
      </c>
      <c r="C8" s="92"/>
      <c r="D8" s="87"/>
      <c r="E8" s="87"/>
      <c r="F8" s="87"/>
      <c r="G8" s="87"/>
      <c r="H8" s="87"/>
      <c r="I8" s="42"/>
      <c r="J8" s="87"/>
      <c r="K8" s="87"/>
      <c r="L8" s="87"/>
      <c r="M8" s="87"/>
      <c r="N8" s="87"/>
      <c r="O8" s="87"/>
      <c r="P8" s="87"/>
      <c r="Q8" s="87"/>
    </row>
    <row r="9" spans="1:21" x14ac:dyDescent="0.35">
      <c r="B9" t="s">
        <v>117</v>
      </c>
      <c r="C9" s="92"/>
      <c r="D9" s="87"/>
      <c r="E9" s="86"/>
      <c r="F9" s="86"/>
      <c r="H9" s="91"/>
      <c r="I9" s="144">
        <f>'Fig. 6.5'!I16/'Fig. 6.5'!I31</f>
        <v>2.7014092575517239</v>
      </c>
      <c r="J9" s="144">
        <f>'Fig. 6.5'!J16/'Fig. 6.5'!J31</f>
        <v>3.2024922125873014</v>
      </c>
      <c r="K9" s="144">
        <f>'Fig. 6.5'!K16/'Fig. 6.5'!K31</f>
        <v>3.5849722683034777</v>
      </c>
      <c r="L9" s="144">
        <f>'Fig. 6.5'!L16/'Fig. 6.5'!L31</f>
        <v>4.1638082273971557</v>
      </c>
      <c r="M9" s="144">
        <f>'Fig. 6.5'!M16/'Fig. 6.5'!M31</f>
        <v>4.7293513396715152</v>
      </c>
      <c r="N9" s="144">
        <f>'Fig. 6.5'!N16/'Fig. 6.5'!N31</f>
        <v>5.4399167539702544</v>
      </c>
      <c r="O9" s="144">
        <f>'Fig. 6.5'!O16/'Fig. 6.5'!O31</f>
        <v>7.0589239669889965</v>
      </c>
      <c r="P9" s="144">
        <f>'Fig. 6.5'!P16/'Fig. 6.5'!P31</f>
        <v>7.6031419802679086</v>
      </c>
    </row>
    <row r="10" spans="1:21" x14ac:dyDescent="0.35">
      <c r="B10" t="s">
        <v>118</v>
      </c>
      <c r="C10" s="92"/>
      <c r="H10" s="91"/>
      <c r="I10" s="144">
        <v>2</v>
      </c>
      <c r="J10" s="145">
        <v>2</v>
      </c>
      <c r="K10" s="145">
        <v>2</v>
      </c>
      <c r="L10" s="145">
        <v>2</v>
      </c>
      <c r="M10" s="145">
        <v>2</v>
      </c>
      <c r="N10" s="145">
        <v>2</v>
      </c>
      <c r="O10" s="145">
        <v>2</v>
      </c>
      <c r="P10" s="145">
        <v>2</v>
      </c>
    </row>
    <row r="11" spans="1:21" x14ac:dyDescent="0.35">
      <c r="B11" s="36" t="s">
        <v>183</v>
      </c>
      <c r="C11" s="92"/>
      <c r="H11" s="94"/>
      <c r="I11" s="146">
        <f>I10*'Fig. 6.5'!I31-'Fig. 6.5'!I16</f>
        <v>-103829.44873322156</v>
      </c>
      <c r="J11" s="146">
        <f>J10*'Fig. 6.5'!J31-'Fig. 6.5'!J16</f>
        <v>-203882.55464417697</v>
      </c>
      <c r="K11" s="146">
        <f>K10*'Fig. 6.5'!K31-'Fig. 6.5'!K16</f>
        <v>-287818.28414576512</v>
      </c>
      <c r="L11" s="146">
        <f>L10*'Fig. 6.5'!L31-'Fig. 6.5'!L16</f>
        <v>-381531.32188757602</v>
      </c>
      <c r="M11" s="146">
        <f>M10*'Fig. 6.5'!M31-'Fig. 6.5'!M16</f>
        <v>-466871.92275885073</v>
      </c>
      <c r="N11" s="146">
        <f>N10*'Fig. 6.5'!N31-'Fig. 6.5'!N16</f>
        <v>-562350.71110554924</v>
      </c>
      <c r="O11" s="146">
        <f>O10*'Fig. 6.5'!O31-'Fig. 6.5'!O16</f>
        <v>-683511.21717988327</v>
      </c>
      <c r="P11" s="146">
        <f>P10*'Fig. 6.5'!P31-'Fig. 6.5'!P16</f>
        <v>-753409.67695078347</v>
      </c>
    </row>
    <row r="12" spans="1:21" x14ac:dyDescent="0.35">
      <c r="C12" s="92"/>
      <c r="H12" s="91"/>
      <c r="I12" s="119"/>
      <c r="J12" s="91"/>
      <c r="K12" s="91"/>
      <c r="L12" s="91"/>
      <c r="M12" s="91"/>
      <c r="N12" s="91"/>
      <c r="O12" s="91"/>
      <c r="P12" s="91"/>
      <c r="U12" s="86"/>
    </row>
    <row r="13" spans="1:21" x14ac:dyDescent="0.35">
      <c r="B13" s="95" t="s">
        <v>184</v>
      </c>
      <c r="C13" s="92"/>
      <c r="H13" s="91"/>
      <c r="I13" s="119"/>
      <c r="J13" s="91"/>
      <c r="K13" s="91"/>
      <c r="L13" s="91"/>
      <c r="M13" s="91"/>
      <c r="N13" s="91"/>
      <c r="O13" s="91"/>
      <c r="P13" s="91"/>
      <c r="U13" s="86"/>
    </row>
    <row r="14" spans="1:21" x14ac:dyDescent="0.35">
      <c r="B14" s="36" t="s">
        <v>119</v>
      </c>
      <c r="C14" s="92"/>
      <c r="H14" s="91"/>
      <c r="I14" s="144">
        <f>'Fig. 6.4'!J57/'Fig. 6.5'!I16</f>
        <v>3.7510410820729994</v>
      </c>
      <c r="J14" s="144">
        <f>'Fig. 6.4'!K57/'Fig. 6.5'!J16</f>
        <v>2.6833274615144673</v>
      </c>
      <c r="K14" s="144">
        <f>'Fig. 6.4'!L57/'Fig. 6.5'!K16</f>
        <v>2.1182721375693818</v>
      </c>
      <c r="L14" s="144">
        <f>'Fig. 6.4'!M57/'Fig. 6.5'!L16</f>
        <v>1.772046639307584</v>
      </c>
      <c r="M14" s="144">
        <f>'Fig. 6.4'!N57/'Fig. 6.5'!M16</f>
        <v>1.4685087880963115</v>
      </c>
      <c r="N14" s="144">
        <f>'Fig. 6.4'!O57/'Fig. 6.5'!N16</f>
        <v>0.85459829607627669</v>
      </c>
      <c r="O14" s="144">
        <f>'Fig. 6.4'!P57/'Fig. 6.5'!O16</f>
        <v>0.78848210738410307</v>
      </c>
      <c r="P14" s="144">
        <f>'Fig. 6.4'!Q57/'Fig. 6.5'!P16</f>
        <v>0</v>
      </c>
      <c r="U14" s="86"/>
    </row>
    <row r="15" spans="1:21" x14ac:dyDescent="0.35">
      <c r="B15" s="36" t="s">
        <v>185</v>
      </c>
      <c r="C15" s="92"/>
      <c r="H15" s="91"/>
      <c r="I15" s="144">
        <f>('Fig. 6.4'!J57-'Fig. 6.7'!H9)/'Fig. 6.5'!I16</f>
        <v>2.3381619447679207</v>
      </c>
      <c r="J15" s="144">
        <f>('Fig. 6.4'!K57-'Fig. 6.7'!I9)/'Fig. 6.5'!J16</f>
        <v>1.5831446446786894</v>
      </c>
      <c r="K15" s="144">
        <f>('Fig. 6.4'!L57-'Fig. 6.7'!J9)/'Fig. 6.5'!K16</f>
        <v>1.1031579007383028</v>
      </c>
      <c r="L15" s="144">
        <f>('Fig. 6.4'!M57-'Fig. 6.7'!K9)/'Fig. 6.5'!L16</f>
        <v>0.7642675608725723</v>
      </c>
      <c r="M15" s="144">
        <f>('Fig. 6.4'!N57-'Fig. 6.7'!L9)/'Fig. 6.5'!M16</f>
        <v>0.41495874982940129</v>
      </c>
      <c r="N15" s="144">
        <f>('Fig. 6.4'!O57-'Fig. 6.7'!M9)/'Fig. 6.5'!N16</f>
        <v>-0.23886210097647689</v>
      </c>
      <c r="O15" s="144">
        <f>('Fig. 6.4'!P57-'Fig. 6.7'!N9)/'Fig. 6.5'!O16</f>
        <v>-7.842000124602698E-2</v>
      </c>
      <c r="P15" s="144">
        <f>('Fig. 6.4'!Q57-'Fig. 6.7'!O9)/'Fig. 6.5'!P16</f>
        <v>-1.1325288924325958</v>
      </c>
      <c r="U15" s="86"/>
    </row>
    <row r="16" spans="1:21" x14ac:dyDescent="0.35">
      <c r="B16" t="s">
        <v>186</v>
      </c>
      <c r="C16" s="92"/>
      <c r="D16" s="96"/>
      <c r="E16" s="96"/>
      <c r="F16" s="96"/>
      <c r="H16" s="91"/>
      <c r="I16" s="144">
        <v>4.25</v>
      </c>
      <c r="J16" s="145">
        <v>4.25</v>
      </c>
      <c r="K16" s="145">
        <v>3.75</v>
      </c>
      <c r="L16" s="145">
        <v>3.75</v>
      </c>
      <c r="M16" s="145">
        <v>3.25</v>
      </c>
      <c r="N16" s="145">
        <v>3.25</v>
      </c>
      <c r="O16" s="145">
        <v>3.25</v>
      </c>
      <c r="P16" s="145">
        <v>3.25</v>
      </c>
    </row>
    <row r="17" spans="2:23" x14ac:dyDescent="0.35">
      <c r="B17" s="36" t="s">
        <v>183</v>
      </c>
      <c r="C17" s="92"/>
      <c r="D17" s="96"/>
      <c r="E17" s="96"/>
      <c r="F17" s="96"/>
      <c r="H17" s="91"/>
      <c r="I17" s="147">
        <f>+('Fig. 6.4'!J57-'Fig. 6.7'!H9)/'Fig. 6.8'!I16-'Fig. 6.5'!I16</f>
        <v>-179887.75853714306</v>
      </c>
      <c r="J17" s="147">
        <f>+('Fig. 6.4'!K57-'Fig. 6.7'!I9)/'Fig. 6.8'!J16-'Fig. 6.5'!J16</f>
        <v>-340719.0432232634</v>
      </c>
      <c r="K17" s="147">
        <f>+('Fig. 6.4'!L57-'Fig. 6.7'!J9)/'Fig. 6.8'!K16-'Fig. 6.5'!K16</f>
        <v>-459493.40063800989</v>
      </c>
      <c r="L17" s="147">
        <f>+('Fig. 6.4'!M57-'Fig. 6.7'!K9)/'Fig. 6.8'!L16-'Fig. 6.5'!L16</f>
        <v>-584550.13799901679</v>
      </c>
      <c r="M17" s="147">
        <f>+('Fig. 6.4'!N57-'Fig. 6.7'!L9)/'Fig. 6.8'!M16-'Fig. 6.5'!M16</f>
        <v>-705693.1666911284</v>
      </c>
      <c r="N17" s="147">
        <f>+('Fig. 6.4'!O57-'Fig. 6.7'!M9)/'Fig. 6.8'!N16-'Fig. 6.5'!N16</f>
        <v>-954667.22477544227</v>
      </c>
      <c r="O17" s="147">
        <f>+('Fig. 6.4'!P57-'Fig. 6.7'!N9)/'Fig. 6.8'!O16-'Fig. 6.5'!O16</f>
        <v>-976744.01817668986</v>
      </c>
      <c r="P17" s="147">
        <f>+('Fig. 6.4'!Q57-'Fig. 6.7'!O9)/'Fig. 6.8'!P16-'Fig. 6.5'!P16</f>
        <v>-1378586.73136728</v>
      </c>
    </row>
    <row r="18" spans="2:23" x14ac:dyDescent="0.35">
      <c r="C18" s="92"/>
      <c r="D18" s="96"/>
      <c r="E18" s="96"/>
      <c r="F18" s="96"/>
      <c r="H18" s="91"/>
      <c r="I18" s="147"/>
      <c r="J18" s="120"/>
      <c r="K18" s="120"/>
      <c r="L18" s="120"/>
      <c r="M18" s="120"/>
      <c r="N18" s="120"/>
      <c r="O18" s="120"/>
      <c r="P18" s="120"/>
    </row>
    <row r="19" spans="2:23" x14ac:dyDescent="0.35">
      <c r="B19" s="95" t="s">
        <v>187</v>
      </c>
      <c r="C19" s="92"/>
      <c r="H19" s="91"/>
      <c r="I19" s="119"/>
      <c r="J19" s="91"/>
      <c r="K19" s="91"/>
      <c r="L19" s="91"/>
      <c r="M19" s="91"/>
      <c r="N19" s="91"/>
      <c r="O19" s="91"/>
      <c r="P19" s="91"/>
      <c r="U19" s="86"/>
    </row>
    <row r="20" spans="2:23" x14ac:dyDescent="0.35">
      <c r="B20" s="36" t="s">
        <v>120</v>
      </c>
      <c r="C20" s="92"/>
      <c r="H20" s="91"/>
      <c r="I20" s="144">
        <f>'Fig. 6.4'!J58/'Fig. 6.5'!I16</f>
        <v>5.7390928555716885</v>
      </c>
      <c r="J20" s="144">
        <f>'Fig. 6.4'!K58/'Fig. 6.5'!J16</f>
        <v>4.1474628986483051</v>
      </c>
      <c r="K20" s="144">
        <f>'Fig. 6.4'!L58/'Fig. 6.5'!K16</f>
        <v>3.3394660094821149</v>
      </c>
      <c r="L20" s="144">
        <f>'Fig. 6.4'!M58/'Fig. 6.5'!L16</f>
        <v>2.8548883597146011</v>
      </c>
      <c r="M20" s="144">
        <f>'Fig. 6.4'!N58/'Fig. 6.5'!M16</f>
        <v>2.4512230023526818</v>
      </c>
      <c r="N20" s="144">
        <f>'Fig. 6.4'!O58/'Fig. 6.5'!N16</f>
        <v>1.7485530926297503</v>
      </c>
      <c r="O20" s="144">
        <f>'Fig. 6.4'!P58/'Fig. 6.5'!O16</f>
        <v>1.6220502927170311</v>
      </c>
      <c r="P20" s="144">
        <f>'Fig. 6.4'!Q58/'Fig. 6.5'!P16</f>
        <v>0.77763260462197648</v>
      </c>
      <c r="U20" s="86"/>
    </row>
    <row r="21" spans="2:23" x14ac:dyDescent="0.35">
      <c r="B21" s="36" t="s">
        <v>188</v>
      </c>
      <c r="C21" s="92"/>
      <c r="H21" s="91"/>
      <c r="I21" s="144">
        <f>('Fig. 6.4'!J58-'Fig. 6.7'!H9)/'Fig. 6.5'!I16</f>
        <v>4.3262137182666107</v>
      </c>
      <c r="J21" s="144">
        <f>('Fig. 6.4'!K58-'Fig. 6.7'!I9)/'Fig. 6.5'!J16</f>
        <v>3.0472800818125276</v>
      </c>
      <c r="K21" s="144">
        <f>('Fig. 6.4'!L58-'Fig. 6.7'!J9)/'Fig. 6.5'!K16</f>
        <v>2.3243517726510357</v>
      </c>
      <c r="L21" s="144">
        <f>('Fig. 6.4'!M58-'Fig. 6.7'!K9)/'Fig. 6.5'!L16</f>
        <v>1.8471092812795895</v>
      </c>
      <c r="M21" s="144">
        <f>('Fig. 6.4'!N58-'Fig. 6.7'!L9)/'Fig. 6.5'!M16</f>
        <v>1.3976729640857712</v>
      </c>
      <c r="N21" s="144">
        <f>('Fig. 6.4'!O58-'Fig. 6.7'!M9)/'Fig. 6.5'!N16</f>
        <v>0.65509269557699668</v>
      </c>
      <c r="O21" s="144">
        <f>('Fig. 6.4'!P58-'Fig. 6.7'!N9)/'Fig. 6.5'!O16</f>
        <v>0.7551481840869011</v>
      </c>
      <c r="P21" s="144">
        <f>('Fig. 6.4'!Q58-'Fig. 6.7'!O9)/'Fig. 6.5'!P16</f>
        <v>-0.35489628781061927</v>
      </c>
      <c r="U21" s="86"/>
    </row>
    <row r="22" spans="2:23" x14ac:dyDescent="0.35">
      <c r="B22" t="s">
        <v>189</v>
      </c>
      <c r="C22" s="92"/>
      <c r="D22" s="96"/>
      <c r="E22" s="96"/>
      <c r="F22" s="96"/>
      <c r="H22" s="91"/>
      <c r="I22" s="144">
        <v>6</v>
      </c>
      <c r="J22" s="145">
        <v>6</v>
      </c>
      <c r="K22" s="145">
        <v>5</v>
      </c>
      <c r="L22" s="145">
        <v>5</v>
      </c>
      <c r="M22" s="145">
        <v>4</v>
      </c>
      <c r="N22" s="145">
        <v>4</v>
      </c>
      <c r="O22" s="145">
        <v>4</v>
      </c>
      <c r="P22" s="145">
        <v>4</v>
      </c>
    </row>
    <row r="23" spans="2:23" x14ac:dyDescent="0.35">
      <c r="B23" s="36" t="s">
        <v>183</v>
      </c>
      <c r="C23" s="92"/>
      <c r="D23" s="96"/>
      <c r="E23" s="96"/>
      <c r="F23" s="96"/>
      <c r="H23" s="91"/>
      <c r="I23" s="147">
        <f>('Fig. 6.4'!J58-'Fig. 6.7'!H9)/'Fig. 6.8'!I22-'Fig. 6.5'!I16</f>
        <v>-111554.78206655482</v>
      </c>
      <c r="J23" s="147">
        <f>('Fig. 6.4'!K58-'Fig. 6.7'!I9)/'Fig. 6.8'!J22-'Fig. 6.5'!J16</f>
        <v>-267212.56738769653</v>
      </c>
      <c r="K23" s="147">
        <f>('Fig. 6.4'!L58-'Fig. 6.7'!J9)/'Fig. 6.8'!K22-'Fig. 6.5'!K16</f>
        <v>-348370.62151494867</v>
      </c>
      <c r="L23" s="147">
        <f>('Fig. 6.4'!M58-'Fig. 6.7'!K9)/'Fig. 6.8'!L22-'Fig. 6.5'!L16</f>
        <v>-462957.43397115666</v>
      </c>
      <c r="M23" s="147">
        <f>('Fig. 6.4'!N58-'Fig. 6.7'!L9)/'Fig. 6.8'!M22-'Fig. 6.5'!M16</f>
        <v>-526310.18345382635</v>
      </c>
      <c r="N23" s="147">
        <f>('Fig. 6.4'!O58-'Fig. 6.7'!M9)/'Fig. 6.8'!N22-'Fig. 6.5'!N16</f>
        <v>-743662.12846233731</v>
      </c>
      <c r="O23" s="147">
        <f>('Fig. 6.4'!P58-'Fig. 6.7'!N9)/'Fig. 6.8'!O22-'Fig. 6.5'!O16</f>
        <v>-773679.11798978853</v>
      </c>
      <c r="P23" s="147">
        <f>('Fig. 6.4'!Q58-'Fig. 6.7'!O9)/'Fig. 6.8'!P22-'Fig. 6.5'!P16</f>
        <v>-1113039.283664187</v>
      </c>
    </row>
    <row r="24" spans="2:23" x14ac:dyDescent="0.35">
      <c r="C24" s="92"/>
      <c r="D24" s="96"/>
      <c r="E24" s="96"/>
      <c r="F24" s="96"/>
      <c r="H24" s="91"/>
      <c r="I24" s="147"/>
      <c r="J24" s="120"/>
      <c r="K24" s="120"/>
      <c r="L24" s="120"/>
      <c r="M24" s="120"/>
      <c r="N24" s="120"/>
      <c r="O24" s="120"/>
      <c r="P24" s="120"/>
    </row>
    <row r="25" spans="2:23" x14ac:dyDescent="0.35">
      <c r="B25" t="s">
        <v>190</v>
      </c>
      <c r="C25" s="92"/>
      <c r="D25" s="96"/>
      <c r="E25" s="96"/>
      <c r="F25" s="96"/>
      <c r="H25" s="91"/>
      <c r="I25" s="148">
        <v>0.30188005486683644</v>
      </c>
      <c r="J25" s="88">
        <v>0.29588088001277263</v>
      </c>
      <c r="K25" s="88">
        <v>0.28494074189882235</v>
      </c>
      <c r="L25" s="88">
        <v>0.27227902270281196</v>
      </c>
      <c r="M25" s="88">
        <v>0.25508632023730149</v>
      </c>
      <c r="N25" s="88">
        <v>0.20503399352641524</v>
      </c>
      <c r="O25" s="88">
        <v>0.1967323024953343</v>
      </c>
      <c r="P25" s="88">
        <v>0.10606346410780018</v>
      </c>
    </row>
    <row r="26" spans="2:23" x14ac:dyDescent="0.35">
      <c r="B26" s="149" t="s">
        <v>191</v>
      </c>
      <c r="C26" s="92"/>
      <c r="D26" s="96"/>
      <c r="E26" s="96"/>
      <c r="F26" s="96"/>
      <c r="H26" s="91"/>
      <c r="I26" s="148"/>
      <c r="J26" s="88"/>
      <c r="K26" s="88"/>
      <c r="L26" s="88"/>
      <c r="M26" s="88"/>
      <c r="N26" s="88"/>
      <c r="O26" s="88"/>
      <c r="P26" s="88"/>
    </row>
    <row r="27" spans="2:23" ht="21.75" customHeight="1" x14ac:dyDescent="0.35">
      <c r="B27" s="41"/>
      <c r="C27" s="92"/>
      <c r="I27" s="147"/>
      <c r="J27" s="120"/>
      <c r="K27" s="120"/>
      <c r="L27" s="120"/>
      <c r="M27" s="120"/>
      <c r="N27" s="120"/>
      <c r="O27" s="120"/>
      <c r="P27" s="120"/>
    </row>
    <row r="28" spans="2:23" ht="21.75" customHeight="1" x14ac:dyDescent="0.35">
      <c r="C28" s="92"/>
      <c r="P28" s="119" t="s">
        <v>195</v>
      </c>
    </row>
    <row r="29" spans="2:23" ht="21.75" customHeight="1" x14ac:dyDescent="0.35">
      <c r="B29" s="95"/>
      <c r="C29" s="92"/>
    </row>
    <row r="30" spans="2:23" ht="21.75" customHeight="1" x14ac:dyDescent="0.35">
      <c r="C30" s="92"/>
      <c r="D30" s="96"/>
      <c r="E30" s="96"/>
      <c r="F30" s="96"/>
      <c r="G30" s="96"/>
      <c r="H30" s="96"/>
      <c r="I30" s="150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</row>
    <row r="31" spans="2:23" ht="21.75" customHeight="1" x14ac:dyDescent="0.35">
      <c r="C31" s="92"/>
      <c r="D31" s="96"/>
      <c r="E31" s="96"/>
      <c r="F31" s="96"/>
      <c r="G31" s="96"/>
      <c r="H31" s="96"/>
      <c r="I31" s="150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</row>
    <row r="32" spans="2:23" ht="21.75" customHeight="1" x14ac:dyDescent="0.35">
      <c r="B32" s="41"/>
      <c r="C32" s="92"/>
    </row>
    <row r="33" spans="2:25" ht="21.75" customHeight="1" x14ac:dyDescent="0.35">
      <c r="C33" s="92"/>
    </row>
    <row r="34" spans="2:25" ht="21.75" customHeight="1" x14ac:dyDescent="0.35">
      <c r="B34" s="41"/>
      <c r="C34" s="92"/>
    </row>
    <row r="35" spans="2:25" ht="21.75" customHeight="1" x14ac:dyDescent="0.35">
      <c r="C35" s="92"/>
    </row>
    <row r="36" spans="2:25" ht="21.75" customHeight="1" x14ac:dyDescent="0.35">
      <c r="B36" s="95"/>
      <c r="C36" s="92"/>
    </row>
    <row r="37" spans="2:25" ht="21.75" customHeight="1" x14ac:dyDescent="0.35">
      <c r="C37" s="92"/>
    </row>
    <row r="38" spans="2:25" ht="21.75" customHeight="1" x14ac:dyDescent="0.35">
      <c r="C38" s="92"/>
    </row>
    <row r="39" spans="2:25" ht="21.75" customHeight="1" x14ac:dyDescent="0.35">
      <c r="C39" s="92"/>
    </row>
    <row r="40" spans="2:25" ht="21.75" customHeight="1" x14ac:dyDescent="0.35">
      <c r="C40" s="92"/>
    </row>
    <row r="41" spans="2:25" ht="21.75" customHeight="1" x14ac:dyDescent="0.35">
      <c r="B41" s="41"/>
      <c r="C41" s="92"/>
    </row>
    <row r="42" spans="2:25" ht="21.75" customHeight="1" x14ac:dyDescent="0.35">
      <c r="C42" s="92"/>
    </row>
    <row r="43" spans="2:25" ht="21.75" customHeight="1" x14ac:dyDescent="0.35">
      <c r="B43" s="36"/>
      <c r="C43" s="92"/>
    </row>
    <row r="44" spans="2:25" ht="21.75" customHeight="1" x14ac:dyDescent="0.35">
      <c r="B44" s="41"/>
      <c r="C44" s="92"/>
    </row>
    <row r="45" spans="2:25" ht="21.75" customHeight="1" x14ac:dyDescent="0.35">
      <c r="B45" s="36"/>
      <c r="C45" s="92"/>
      <c r="X45" s="86"/>
      <c r="Y45" s="86"/>
    </row>
    <row r="46" spans="2:25" ht="21.75" customHeight="1" x14ac:dyDescent="0.35">
      <c r="C46" s="92"/>
    </row>
    <row r="47" spans="2:25" ht="21.75" customHeight="1" x14ac:dyDescent="0.35">
      <c r="C47" s="92"/>
      <c r="H47" s="91"/>
      <c r="I47" s="119"/>
      <c r="J47" s="91"/>
      <c r="K47" s="91"/>
      <c r="L47" s="91"/>
      <c r="M47" s="91"/>
      <c r="U47" s="86"/>
    </row>
    <row r="63" spans="1:21" ht="21.75" customHeight="1" x14ac:dyDescent="0.35">
      <c r="A63"/>
      <c r="B63" s="36"/>
      <c r="C63" s="89"/>
      <c r="H63" s="4"/>
      <c r="I63" s="151"/>
      <c r="J63" s="4"/>
      <c r="K63" s="4"/>
      <c r="L63" s="4"/>
      <c r="M63" s="4"/>
      <c r="U63" s="4"/>
    </row>
    <row r="64" spans="1:21" ht="21.75" customHeight="1" x14ac:dyDescent="0.35">
      <c r="A64"/>
    </row>
    <row r="65" spans="1:1" ht="21.75" customHeight="1" x14ac:dyDescent="0.35">
      <c r="A65"/>
    </row>
    <row r="66" spans="1:1" ht="21.75" customHeight="1" x14ac:dyDescent="0.35">
      <c r="A66"/>
    </row>
    <row r="67" spans="1:1" ht="21.75" customHeight="1" x14ac:dyDescent="0.35">
      <c r="A67"/>
    </row>
    <row r="68" spans="1:1" ht="21.75" customHeight="1" x14ac:dyDescent="0.35">
      <c r="A68"/>
    </row>
    <row r="69" spans="1:1" ht="21.75" customHeight="1" x14ac:dyDescent="0.35">
      <c r="A69"/>
    </row>
    <row r="70" spans="1:1" ht="21.75" customHeight="1" x14ac:dyDescent="0.35">
      <c r="A70"/>
    </row>
    <row r="71" spans="1:1" ht="21.75" customHeight="1" x14ac:dyDescent="0.35">
      <c r="A71"/>
    </row>
    <row r="72" spans="1:1" ht="21.75" customHeight="1" x14ac:dyDescent="0.35">
      <c r="A72"/>
    </row>
    <row r="73" spans="1:1" ht="21.75" customHeight="1" x14ac:dyDescent="0.35">
      <c r="A73"/>
    </row>
    <row r="74" spans="1:1" ht="21.75" customHeight="1" x14ac:dyDescent="0.35">
      <c r="A74"/>
    </row>
    <row r="75" spans="1:1" ht="21.75" customHeight="1" x14ac:dyDescent="0.35">
      <c r="A75"/>
    </row>
    <row r="76" spans="1:1" ht="21.75" customHeight="1" x14ac:dyDescent="0.35">
      <c r="A76"/>
    </row>
    <row r="77" spans="1:1" ht="21.75" customHeight="1" x14ac:dyDescent="0.35">
      <c r="A77"/>
    </row>
    <row r="78" spans="1:1" ht="21.75" customHeight="1" x14ac:dyDescent="0.35">
      <c r="A78"/>
    </row>
    <row r="79" spans="1:1" ht="21.75" customHeight="1" x14ac:dyDescent="0.35">
      <c r="A79"/>
    </row>
    <row r="80" spans="1:1" ht="21.75" customHeight="1" x14ac:dyDescent="0.35">
      <c r="A80"/>
    </row>
    <row r="81" spans="1:1" ht="21.75" customHeight="1" x14ac:dyDescent="0.35">
      <c r="A81"/>
    </row>
    <row r="82" spans="1:1" ht="21.75" customHeight="1" x14ac:dyDescent="0.35">
      <c r="A82"/>
    </row>
    <row r="83" spans="1:1" ht="21.75" customHeight="1" x14ac:dyDescent="0.35">
      <c r="A83"/>
    </row>
    <row r="84" spans="1:1" ht="21.75" customHeight="1" x14ac:dyDescent="0.35">
      <c r="A84"/>
    </row>
    <row r="85" spans="1:1" ht="21.75" customHeight="1" x14ac:dyDescent="0.35">
      <c r="A85"/>
    </row>
    <row r="86" spans="1:1" ht="21.75" customHeight="1" x14ac:dyDescent="0.35">
      <c r="A86"/>
    </row>
    <row r="87" spans="1:1" ht="21.75" customHeight="1" x14ac:dyDescent="0.35">
      <c r="A87"/>
    </row>
    <row r="88" spans="1:1" ht="21.75" customHeight="1" x14ac:dyDescent="0.35">
      <c r="A88"/>
    </row>
    <row r="89" spans="1:1" ht="21.75" customHeight="1" x14ac:dyDescent="0.35">
      <c r="A89"/>
    </row>
    <row r="90" spans="1:1" ht="21.75" customHeight="1" x14ac:dyDescent="0.35">
      <c r="A90"/>
    </row>
    <row r="91" spans="1:1" ht="21.75" customHeight="1" x14ac:dyDescent="0.35">
      <c r="A91"/>
    </row>
    <row r="92" spans="1:1" ht="21.75" customHeight="1" x14ac:dyDescent="0.35">
      <c r="A92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spans="1:1" ht="21.75" customHeight="1" x14ac:dyDescent="0.35">
      <c r="A97"/>
    </row>
    <row r="98" spans="1:1" ht="21.75" customHeight="1" x14ac:dyDescent="0.35">
      <c r="A98"/>
    </row>
    <row r="99" spans="1:1" ht="21.75" customHeight="1" x14ac:dyDescent="0.35">
      <c r="A99"/>
    </row>
    <row r="100" spans="1:1" ht="21.75" customHeight="1" x14ac:dyDescent="0.35">
      <c r="A100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  <row r="112" spans="1:1" ht="21.75" customHeight="1" x14ac:dyDescent="0.35">
      <c r="A112"/>
    </row>
    <row r="113" spans="1:1" ht="21.75" customHeight="1" x14ac:dyDescent="0.35">
      <c r="A113"/>
    </row>
    <row r="114" spans="1:1" ht="21.75" customHeight="1" x14ac:dyDescent="0.35">
      <c r="A114"/>
    </row>
    <row r="115" spans="1:1" ht="21.75" customHeight="1" x14ac:dyDescent="0.35">
      <c r="A115"/>
    </row>
    <row r="116" spans="1:1" ht="21.75" customHeight="1" x14ac:dyDescent="0.35">
      <c r="A116"/>
    </row>
    <row r="117" spans="1:1" ht="21.75" customHeight="1" x14ac:dyDescent="0.35">
      <c r="A117"/>
    </row>
    <row r="118" spans="1:1" ht="21.75" customHeight="1" x14ac:dyDescent="0.35">
      <c r="A118"/>
    </row>
    <row r="119" spans="1:1" ht="21.75" customHeight="1" x14ac:dyDescent="0.35">
      <c r="A119"/>
    </row>
    <row r="120" spans="1:1" ht="21.75" customHeight="1" x14ac:dyDescent="0.35">
      <c r="A120"/>
    </row>
    <row r="121" spans="1:1" ht="21.75" customHeight="1" x14ac:dyDescent="0.35">
      <c r="A121"/>
    </row>
    <row r="122" spans="1:1" ht="21.75" customHeight="1" x14ac:dyDescent="0.35">
      <c r="A122"/>
    </row>
    <row r="123" spans="1:1" ht="21.75" customHeight="1" x14ac:dyDescent="0.35">
      <c r="A123"/>
    </row>
    <row r="124" spans="1:1" ht="21.75" customHeight="1" x14ac:dyDescent="0.35">
      <c r="A124"/>
    </row>
    <row r="125" spans="1:1" ht="21.75" customHeight="1" x14ac:dyDescent="0.35">
      <c r="A125"/>
    </row>
    <row r="126" spans="1:1" ht="21.75" customHeight="1" x14ac:dyDescent="0.35">
      <c r="A126"/>
    </row>
    <row r="127" spans="1:1" ht="21.75" customHeight="1" x14ac:dyDescent="0.35">
      <c r="A127"/>
    </row>
    <row r="128" spans="1:1" ht="21.75" customHeight="1" x14ac:dyDescent="0.35">
      <c r="A128"/>
    </row>
    <row r="129" spans="1:1" ht="21.75" customHeight="1" x14ac:dyDescent="0.35">
      <c r="A129"/>
    </row>
    <row r="130" spans="1:1" ht="21.75" customHeight="1" x14ac:dyDescent="0.35">
      <c r="A130"/>
    </row>
    <row r="131" spans="1:1" ht="21.75" customHeight="1" x14ac:dyDescent="0.35">
      <c r="A131"/>
    </row>
    <row r="132" spans="1:1" ht="21.75" customHeight="1" x14ac:dyDescent="0.35">
      <c r="A132"/>
    </row>
    <row r="133" spans="1:1" ht="21.75" customHeight="1" x14ac:dyDescent="0.35">
      <c r="A133"/>
    </row>
    <row r="134" spans="1:1" ht="21.75" customHeight="1" x14ac:dyDescent="0.35">
      <c r="A134"/>
    </row>
    <row r="135" spans="1:1" ht="21.75" customHeight="1" x14ac:dyDescent="0.35">
      <c r="A135"/>
    </row>
    <row r="136" spans="1:1" ht="21.75" customHeight="1" x14ac:dyDescent="0.35">
      <c r="A136"/>
    </row>
    <row r="137" spans="1:1" ht="21.75" customHeight="1" x14ac:dyDescent="0.35">
      <c r="A137"/>
    </row>
    <row r="138" spans="1:1" ht="21.75" customHeight="1" x14ac:dyDescent="0.35">
      <c r="A138"/>
    </row>
    <row r="139" spans="1:1" ht="21.75" customHeight="1" x14ac:dyDescent="0.35">
      <c r="A139"/>
    </row>
    <row r="140" spans="1:1" ht="21.75" customHeight="1" x14ac:dyDescent="0.35">
      <c r="A140"/>
    </row>
    <row r="141" spans="1:1" ht="21.75" customHeight="1" x14ac:dyDescent="0.35">
      <c r="A141"/>
    </row>
    <row r="142" spans="1:1" ht="21.75" customHeight="1" x14ac:dyDescent="0.35">
      <c r="A142"/>
    </row>
    <row r="143" spans="1:1" ht="21.75" customHeight="1" x14ac:dyDescent="0.35">
      <c r="A143"/>
    </row>
    <row r="144" spans="1:1" ht="21.75" customHeight="1" x14ac:dyDescent="0.35">
      <c r="A144"/>
    </row>
    <row r="145" spans="1:1" ht="21.75" customHeight="1" x14ac:dyDescent="0.35">
      <c r="A145"/>
    </row>
    <row r="146" spans="1:1" ht="21.75" customHeight="1" x14ac:dyDescent="0.35">
      <c r="A146"/>
    </row>
    <row r="147" spans="1:1" ht="21.75" customHeight="1" x14ac:dyDescent="0.35">
      <c r="A147"/>
    </row>
    <row r="148" spans="1:1" ht="21.75" customHeight="1" x14ac:dyDescent="0.35">
      <c r="A148"/>
    </row>
    <row r="149" spans="1:1" ht="21.75" customHeight="1" x14ac:dyDescent="0.35">
      <c r="A149"/>
    </row>
    <row r="150" spans="1:1" ht="21.75" customHeight="1" x14ac:dyDescent="0.35">
      <c r="A150"/>
    </row>
    <row r="151" spans="1:1" ht="21.75" customHeight="1" x14ac:dyDescent="0.35">
      <c r="A151"/>
    </row>
    <row r="152" spans="1:1" ht="21.75" customHeight="1" x14ac:dyDescent="0.35">
      <c r="A152"/>
    </row>
    <row r="153" spans="1:1" ht="21.75" customHeight="1" x14ac:dyDescent="0.35">
      <c r="A153"/>
    </row>
    <row r="154" spans="1:1" ht="21.75" customHeight="1" x14ac:dyDescent="0.35">
      <c r="A154"/>
    </row>
    <row r="155" spans="1:1" ht="21.75" customHeight="1" x14ac:dyDescent="0.35">
      <c r="A155"/>
    </row>
    <row r="156" spans="1:1" ht="21.75" customHeight="1" x14ac:dyDescent="0.35">
      <c r="A156"/>
    </row>
    <row r="157" spans="1:1" ht="21.75" customHeight="1" x14ac:dyDescent="0.35">
      <c r="A157"/>
    </row>
    <row r="158" spans="1:1" ht="21.75" customHeight="1" x14ac:dyDescent="0.35">
      <c r="A158"/>
    </row>
    <row r="159" spans="1:1" ht="21.75" customHeight="1" x14ac:dyDescent="0.35">
      <c r="A159"/>
    </row>
    <row r="160" spans="1:1" ht="21.75" customHeight="1" x14ac:dyDescent="0.35">
      <c r="A160"/>
    </row>
    <row r="161" spans="1:1" ht="21.75" customHeight="1" x14ac:dyDescent="0.35">
      <c r="A161"/>
    </row>
    <row r="162" spans="1:1" ht="21.75" customHeight="1" x14ac:dyDescent="0.35">
      <c r="A162"/>
    </row>
    <row r="163" spans="1:1" ht="21.75" customHeight="1" x14ac:dyDescent="0.35">
      <c r="A163"/>
    </row>
    <row r="164" spans="1:1" ht="21.75" customHeight="1" x14ac:dyDescent="0.35">
      <c r="A164"/>
    </row>
    <row r="165" spans="1:1" ht="21.75" customHeight="1" x14ac:dyDescent="0.35">
      <c r="A165"/>
    </row>
    <row r="166" spans="1:1" ht="21.75" customHeight="1" x14ac:dyDescent="0.35">
      <c r="A166"/>
    </row>
    <row r="167" spans="1:1" ht="21.75" customHeight="1" x14ac:dyDescent="0.35">
      <c r="A167"/>
    </row>
    <row r="168" spans="1:1" ht="21.75" customHeight="1" x14ac:dyDescent="0.35">
      <c r="A168"/>
    </row>
    <row r="169" spans="1:1" ht="21.75" customHeight="1" x14ac:dyDescent="0.35">
      <c r="A169"/>
    </row>
    <row r="170" spans="1:1" ht="21.75" customHeight="1" x14ac:dyDescent="0.35">
      <c r="A170"/>
    </row>
    <row r="171" spans="1:1" ht="21.75" customHeight="1" x14ac:dyDescent="0.35">
      <c r="A171"/>
    </row>
    <row r="172" spans="1:1" ht="21.75" customHeight="1" x14ac:dyDescent="0.35">
      <c r="A172"/>
    </row>
    <row r="173" spans="1:1" ht="21.75" customHeight="1" x14ac:dyDescent="0.35">
      <c r="A173"/>
    </row>
    <row r="174" spans="1:1" ht="21.75" customHeight="1" x14ac:dyDescent="0.35">
      <c r="A174"/>
    </row>
    <row r="175" spans="1:1" ht="21.75" customHeight="1" x14ac:dyDescent="0.35">
      <c r="A175"/>
    </row>
    <row r="176" spans="1:1" ht="21.75" customHeight="1" x14ac:dyDescent="0.35">
      <c r="A176"/>
    </row>
    <row r="177" spans="1:1" ht="21.75" customHeight="1" x14ac:dyDescent="0.35">
      <c r="A177"/>
    </row>
    <row r="178" spans="1:1" ht="21.75" customHeight="1" x14ac:dyDescent="0.35">
      <c r="A178"/>
    </row>
    <row r="179" spans="1:1" ht="21.75" customHeight="1" x14ac:dyDescent="0.35">
      <c r="A179"/>
    </row>
    <row r="180" spans="1:1" ht="21.75" customHeight="1" x14ac:dyDescent="0.35">
      <c r="A180"/>
    </row>
    <row r="181" spans="1:1" ht="21.75" customHeight="1" x14ac:dyDescent="0.35">
      <c r="A181"/>
    </row>
    <row r="182" spans="1:1" ht="21.75" customHeight="1" x14ac:dyDescent="0.35">
      <c r="A182"/>
    </row>
    <row r="183" spans="1:1" ht="21.75" customHeight="1" x14ac:dyDescent="0.35">
      <c r="A183"/>
    </row>
    <row r="184" spans="1:1" ht="21.75" customHeight="1" x14ac:dyDescent="0.35">
      <c r="A184"/>
    </row>
    <row r="185" spans="1:1" ht="21.75" customHeight="1" x14ac:dyDescent="0.35">
      <c r="A185"/>
    </row>
    <row r="186" spans="1:1" ht="21.75" customHeight="1" x14ac:dyDescent="0.35">
      <c r="A186"/>
    </row>
    <row r="187" spans="1:1" ht="21.75" customHeight="1" x14ac:dyDescent="0.35">
      <c r="A187"/>
    </row>
    <row r="188" spans="1:1" ht="21.75" customHeight="1" x14ac:dyDescent="0.35">
      <c r="A188"/>
    </row>
    <row r="189" spans="1:1" ht="21.75" customHeight="1" x14ac:dyDescent="0.35">
      <c r="A189"/>
    </row>
    <row r="190" spans="1:1" ht="21.75" customHeight="1" x14ac:dyDescent="0.35">
      <c r="A190"/>
    </row>
    <row r="191" spans="1:1" ht="21.75" customHeight="1" x14ac:dyDescent="0.35">
      <c r="A191"/>
    </row>
    <row r="192" spans="1:1" ht="21.75" customHeight="1" x14ac:dyDescent="0.35">
      <c r="A192"/>
    </row>
    <row r="193" spans="1:1" ht="21.75" customHeight="1" x14ac:dyDescent="0.35">
      <c r="A193"/>
    </row>
    <row r="194" spans="1:1" ht="21.75" customHeight="1" x14ac:dyDescent="0.35">
      <c r="A194"/>
    </row>
    <row r="195" spans="1:1" ht="21.75" customHeight="1" x14ac:dyDescent="0.35">
      <c r="A195"/>
    </row>
    <row r="196" spans="1:1" ht="21.75" customHeight="1" x14ac:dyDescent="0.35">
      <c r="A196"/>
    </row>
    <row r="197" spans="1:1" ht="21.75" customHeight="1" x14ac:dyDescent="0.35">
      <c r="A197"/>
    </row>
    <row r="198" spans="1:1" ht="21.75" customHeight="1" x14ac:dyDescent="0.35">
      <c r="A198"/>
    </row>
    <row r="199" spans="1:1" ht="21.75" customHeight="1" x14ac:dyDescent="0.35">
      <c r="A199"/>
    </row>
    <row r="200" spans="1:1" ht="21.75" customHeight="1" x14ac:dyDescent="0.35">
      <c r="A200"/>
    </row>
    <row r="201" spans="1:1" ht="21.75" customHeight="1" x14ac:dyDescent="0.35">
      <c r="A201"/>
    </row>
    <row r="202" spans="1:1" ht="21.75" customHeight="1" x14ac:dyDescent="0.35">
      <c r="A202"/>
    </row>
    <row r="203" spans="1:1" ht="21.75" customHeight="1" x14ac:dyDescent="0.35">
      <c r="A203"/>
    </row>
    <row r="204" spans="1:1" ht="21.75" customHeight="1" x14ac:dyDescent="0.35">
      <c r="A204"/>
    </row>
    <row r="205" spans="1:1" ht="21.75" customHeight="1" x14ac:dyDescent="0.35">
      <c r="A205"/>
    </row>
    <row r="206" spans="1:1" ht="21.75" customHeight="1" x14ac:dyDescent="0.35">
      <c r="A206"/>
    </row>
    <row r="207" spans="1:1" ht="21.75" customHeight="1" x14ac:dyDescent="0.35">
      <c r="A207"/>
    </row>
    <row r="208" spans="1:1" ht="21.75" customHeight="1" x14ac:dyDescent="0.35">
      <c r="A208"/>
    </row>
    <row r="209" spans="1:1" ht="21.75" customHeight="1" x14ac:dyDescent="0.35">
      <c r="A209"/>
    </row>
    <row r="210" spans="1:1" ht="21.75" customHeight="1" x14ac:dyDescent="0.35">
      <c r="A210"/>
    </row>
    <row r="211" spans="1:1" ht="21.75" customHeight="1" x14ac:dyDescent="0.35">
      <c r="A211"/>
    </row>
    <row r="212" spans="1:1" ht="21.75" customHeight="1" x14ac:dyDescent="0.35">
      <c r="A212"/>
    </row>
    <row r="213" spans="1:1" ht="21.75" customHeight="1" x14ac:dyDescent="0.35">
      <c r="A213"/>
    </row>
    <row r="214" spans="1:1" ht="21.75" customHeight="1" x14ac:dyDescent="0.35">
      <c r="A214"/>
    </row>
    <row r="215" spans="1:1" ht="21.75" customHeight="1" x14ac:dyDescent="0.35">
      <c r="A215"/>
    </row>
    <row r="216" spans="1:1" ht="21.75" customHeight="1" x14ac:dyDescent="0.35">
      <c r="A216"/>
    </row>
    <row r="217" spans="1:1" ht="21.75" customHeight="1" x14ac:dyDescent="0.35">
      <c r="A217"/>
    </row>
    <row r="218" spans="1:1" ht="21.75" customHeight="1" x14ac:dyDescent="0.35">
      <c r="A218"/>
    </row>
    <row r="219" spans="1:1" ht="21.75" customHeight="1" x14ac:dyDescent="0.35">
      <c r="A219"/>
    </row>
    <row r="220" spans="1:1" ht="21.75" customHeight="1" x14ac:dyDescent="0.35">
      <c r="A220"/>
    </row>
    <row r="221" spans="1:1" ht="21.75" customHeight="1" x14ac:dyDescent="0.35">
      <c r="A221"/>
    </row>
    <row r="222" spans="1:1" ht="21.75" customHeight="1" x14ac:dyDescent="0.35">
      <c r="A222"/>
    </row>
    <row r="223" spans="1:1" ht="21.75" customHeight="1" x14ac:dyDescent="0.35">
      <c r="A223"/>
    </row>
    <row r="224" spans="1:1" ht="21.75" customHeight="1" x14ac:dyDescent="0.35">
      <c r="A224"/>
    </row>
    <row r="225" spans="1:1" ht="21.75" customHeight="1" x14ac:dyDescent="0.35">
      <c r="A225"/>
    </row>
    <row r="226" spans="1:1" ht="21.75" customHeight="1" x14ac:dyDescent="0.35">
      <c r="A226"/>
    </row>
    <row r="227" spans="1:1" ht="21.75" customHeight="1" x14ac:dyDescent="0.35">
      <c r="A227"/>
    </row>
    <row r="228" spans="1:1" ht="21.75" customHeight="1" x14ac:dyDescent="0.35">
      <c r="A228"/>
    </row>
    <row r="229" spans="1:1" ht="21.75" customHeight="1" x14ac:dyDescent="0.35">
      <c r="A229"/>
    </row>
    <row r="230" spans="1:1" ht="21.75" customHeight="1" x14ac:dyDescent="0.35">
      <c r="A230"/>
    </row>
    <row r="231" spans="1:1" ht="21.75" customHeight="1" x14ac:dyDescent="0.35">
      <c r="A231"/>
    </row>
    <row r="232" spans="1:1" ht="21.75" customHeight="1" x14ac:dyDescent="0.35">
      <c r="A232"/>
    </row>
    <row r="233" spans="1:1" ht="21.75" customHeight="1" x14ac:dyDescent="0.35">
      <c r="A233"/>
    </row>
    <row r="234" spans="1:1" ht="21.75" customHeight="1" x14ac:dyDescent="0.35">
      <c r="A234"/>
    </row>
    <row r="235" spans="1:1" ht="21.75" customHeight="1" x14ac:dyDescent="0.35">
      <c r="A235"/>
    </row>
    <row r="236" spans="1:1" ht="21.75" customHeight="1" x14ac:dyDescent="0.35">
      <c r="A236"/>
    </row>
    <row r="237" spans="1:1" ht="21.75" customHeight="1" x14ac:dyDescent="0.35">
      <c r="A237"/>
    </row>
    <row r="238" spans="1:1" ht="21.75" customHeight="1" x14ac:dyDescent="0.35">
      <c r="A238"/>
    </row>
    <row r="239" spans="1:1" ht="21.75" customHeight="1" x14ac:dyDescent="0.35">
      <c r="A239"/>
    </row>
    <row r="240" spans="1:1" ht="21.75" customHeight="1" x14ac:dyDescent="0.35">
      <c r="A240"/>
    </row>
    <row r="241" spans="1:1" ht="21.75" customHeight="1" x14ac:dyDescent="0.35">
      <c r="A241"/>
    </row>
    <row r="242" spans="1:1" ht="21.75" customHeight="1" x14ac:dyDescent="0.35">
      <c r="A242"/>
    </row>
    <row r="243" spans="1:1" ht="21.75" customHeight="1" x14ac:dyDescent="0.35">
      <c r="A243"/>
    </row>
    <row r="244" spans="1:1" ht="21.75" customHeight="1" x14ac:dyDescent="0.35">
      <c r="A244"/>
    </row>
    <row r="245" spans="1:1" ht="21.75" customHeight="1" x14ac:dyDescent="0.35">
      <c r="A245"/>
    </row>
    <row r="246" spans="1:1" ht="21.75" customHeight="1" x14ac:dyDescent="0.35">
      <c r="A246"/>
    </row>
    <row r="247" spans="1:1" ht="21.75" customHeight="1" x14ac:dyDescent="0.35">
      <c r="A247"/>
    </row>
    <row r="248" spans="1:1" ht="21.75" customHeight="1" x14ac:dyDescent="0.35">
      <c r="A248"/>
    </row>
    <row r="249" spans="1:1" ht="21.75" customHeight="1" x14ac:dyDescent="0.35">
      <c r="A249"/>
    </row>
    <row r="250" spans="1:1" ht="21.75" customHeight="1" x14ac:dyDescent="0.35">
      <c r="A250"/>
    </row>
    <row r="251" spans="1:1" ht="21.75" customHeight="1" x14ac:dyDescent="0.35">
      <c r="A251"/>
    </row>
    <row r="252" spans="1:1" ht="21.75" customHeight="1" x14ac:dyDescent="0.35">
      <c r="A252"/>
    </row>
    <row r="253" spans="1:1" ht="21.75" customHeight="1" x14ac:dyDescent="0.35">
      <c r="A253"/>
    </row>
    <row r="254" spans="1:1" ht="21.75" customHeight="1" x14ac:dyDescent="0.35">
      <c r="A254"/>
    </row>
    <row r="255" spans="1:1" ht="21.75" customHeight="1" x14ac:dyDescent="0.35">
      <c r="A255"/>
    </row>
    <row r="256" spans="1:1" ht="21.75" customHeight="1" x14ac:dyDescent="0.35">
      <c r="A256"/>
    </row>
    <row r="257" spans="1:1" ht="21.75" customHeight="1" x14ac:dyDescent="0.35">
      <c r="A257"/>
    </row>
    <row r="258" spans="1:1" ht="21.75" customHeight="1" x14ac:dyDescent="0.35">
      <c r="A258"/>
    </row>
    <row r="259" spans="1:1" ht="21.75" customHeight="1" x14ac:dyDescent="0.35">
      <c r="A259"/>
    </row>
    <row r="260" spans="1:1" ht="21.75" customHeight="1" x14ac:dyDescent="0.35">
      <c r="A260"/>
    </row>
    <row r="261" spans="1:1" ht="21.75" customHeight="1" x14ac:dyDescent="0.35">
      <c r="A261"/>
    </row>
    <row r="262" spans="1:1" ht="21.75" customHeight="1" x14ac:dyDescent="0.35">
      <c r="A262"/>
    </row>
    <row r="263" spans="1:1" ht="21.75" customHeight="1" x14ac:dyDescent="0.35">
      <c r="A263"/>
    </row>
    <row r="264" spans="1:1" ht="21.75" customHeight="1" x14ac:dyDescent="0.35">
      <c r="A264"/>
    </row>
    <row r="265" spans="1:1" ht="21.75" customHeight="1" x14ac:dyDescent="0.35">
      <c r="A265"/>
    </row>
    <row r="266" spans="1:1" ht="21.75" customHeight="1" x14ac:dyDescent="0.35">
      <c r="A266"/>
    </row>
    <row r="267" spans="1:1" ht="21.75" customHeight="1" x14ac:dyDescent="0.35">
      <c r="A267"/>
    </row>
    <row r="268" spans="1:1" ht="21.75" customHeight="1" x14ac:dyDescent="0.35">
      <c r="A268"/>
    </row>
    <row r="269" spans="1:1" ht="21.75" customHeight="1" x14ac:dyDescent="0.35">
      <c r="A269"/>
    </row>
    <row r="270" spans="1:1" ht="21.75" customHeight="1" x14ac:dyDescent="0.35">
      <c r="A270"/>
    </row>
    <row r="271" spans="1:1" ht="21.75" customHeight="1" x14ac:dyDescent="0.35">
      <c r="A271"/>
    </row>
    <row r="272" spans="1:1" ht="21.75" customHeight="1" x14ac:dyDescent="0.35">
      <c r="A272"/>
    </row>
    <row r="273" spans="1:1" ht="21.75" customHeight="1" x14ac:dyDescent="0.35">
      <c r="A273"/>
    </row>
    <row r="274" spans="1:1" ht="21.75" customHeight="1" x14ac:dyDescent="0.35">
      <c r="A274"/>
    </row>
    <row r="275" spans="1:1" ht="21.75" customHeight="1" x14ac:dyDescent="0.35">
      <c r="A275"/>
    </row>
    <row r="276" spans="1:1" ht="21.75" customHeight="1" x14ac:dyDescent="0.35">
      <c r="A276"/>
    </row>
    <row r="277" spans="1:1" ht="21.75" customHeight="1" x14ac:dyDescent="0.35">
      <c r="A277"/>
    </row>
    <row r="278" spans="1:1" ht="21.75" customHeight="1" x14ac:dyDescent="0.35">
      <c r="A278"/>
    </row>
    <row r="279" spans="1:1" ht="21.75" customHeight="1" x14ac:dyDescent="0.35">
      <c r="A279"/>
    </row>
    <row r="280" spans="1:1" ht="21.75" customHeight="1" x14ac:dyDescent="0.35">
      <c r="A280"/>
    </row>
    <row r="281" spans="1:1" ht="21.75" customHeight="1" x14ac:dyDescent="0.35">
      <c r="A281"/>
    </row>
    <row r="282" spans="1:1" ht="21.75" customHeight="1" x14ac:dyDescent="0.35">
      <c r="A282"/>
    </row>
    <row r="283" spans="1:1" ht="21.75" customHeight="1" x14ac:dyDescent="0.35">
      <c r="A283"/>
    </row>
    <row r="284" spans="1:1" ht="21.75" customHeight="1" x14ac:dyDescent="0.35">
      <c r="A284"/>
    </row>
    <row r="285" spans="1:1" ht="21.75" customHeight="1" x14ac:dyDescent="0.35">
      <c r="A285"/>
    </row>
    <row r="286" spans="1:1" ht="21.75" customHeight="1" x14ac:dyDescent="0.35">
      <c r="A286"/>
    </row>
    <row r="287" spans="1:1" ht="21.75" customHeight="1" x14ac:dyDescent="0.35">
      <c r="A287"/>
    </row>
  </sheetData>
  <mergeCells count="1">
    <mergeCell ref="I6:M6"/>
  </mergeCells>
  <conditionalFormatting sqref="I21:P21">
    <cfRule type="expression" dxfId="5" priority="3">
      <formula>(I21&gt;I22)</formula>
    </cfRule>
  </conditionalFormatting>
  <conditionalFormatting sqref="I15:P15">
    <cfRule type="expression" dxfId="4" priority="2">
      <formula>(I15&gt;I16)</formula>
    </cfRule>
  </conditionalFormatting>
  <conditionalFormatting sqref="I9:P9">
    <cfRule type="expression" dxfId="3" priority="1">
      <formula>(I9&lt;I10)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0C8EA-82F4-463B-8908-D76E637C864A}">
  <dimension ref="A1:P353"/>
  <sheetViews>
    <sheetView showGridLines="0" workbookViewId="0">
      <selection activeCell="E11" sqref="E11"/>
    </sheetView>
  </sheetViews>
  <sheetFormatPr defaultRowHeight="14.5" x14ac:dyDescent="0.35"/>
  <cols>
    <col min="1" max="1" width="5.90625" style="7" customWidth="1"/>
    <col min="2" max="2" width="46" style="183" customWidth="1"/>
    <col min="3" max="3" width="3.81640625" style="183" customWidth="1"/>
    <col min="4" max="11" width="10.54296875" style="183" customWidth="1"/>
    <col min="12" max="12" width="10.54296875" style="8" customWidth="1"/>
    <col min="13" max="14" width="15" style="8" customWidth="1"/>
    <col min="15" max="15" width="15" customWidth="1"/>
    <col min="16" max="16" width="2.7265625" customWidth="1"/>
    <col min="255" max="255" width="5.08984375" customWidth="1"/>
    <col min="256" max="256" width="41.7265625" customWidth="1"/>
    <col min="257" max="257" width="14.7265625" customWidth="1"/>
    <col min="258" max="258" width="14.90625" customWidth="1"/>
    <col min="259" max="260" width="11.7265625" customWidth="1"/>
    <col min="261" max="261" width="11.90625" bestFit="1" customWidth="1"/>
    <col min="263" max="263" width="10.26953125" bestFit="1" customWidth="1"/>
    <col min="264" max="264" width="11.26953125" customWidth="1"/>
    <col min="265" max="265" width="5" customWidth="1"/>
    <col min="266" max="271" width="15" customWidth="1"/>
    <col min="511" max="511" width="5.08984375" customWidth="1"/>
    <col min="512" max="512" width="41.7265625" customWidth="1"/>
    <col min="513" max="513" width="14.7265625" customWidth="1"/>
    <col min="514" max="514" width="14.90625" customWidth="1"/>
    <col min="515" max="516" width="11.7265625" customWidth="1"/>
    <col min="517" max="517" width="11.90625" bestFit="1" customWidth="1"/>
    <col min="519" max="519" width="10.26953125" bestFit="1" customWidth="1"/>
    <col min="520" max="520" width="11.26953125" customWidth="1"/>
    <col min="521" max="521" width="5" customWidth="1"/>
    <col min="522" max="527" width="15" customWidth="1"/>
    <col min="767" max="767" width="5.08984375" customWidth="1"/>
    <col min="768" max="768" width="41.7265625" customWidth="1"/>
    <col min="769" max="769" width="14.7265625" customWidth="1"/>
    <col min="770" max="770" width="14.90625" customWidth="1"/>
    <col min="771" max="772" width="11.7265625" customWidth="1"/>
    <col min="773" max="773" width="11.90625" bestFit="1" customWidth="1"/>
    <col min="775" max="775" width="10.26953125" bestFit="1" customWidth="1"/>
    <col min="776" max="776" width="11.26953125" customWidth="1"/>
    <col min="777" max="777" width="5" customWidth="1"/>
    <col min="778" max="783" width="15" customWidth="1"/>
    <col min="1023" max="1023" width="5.08984375" customWidth="1"/>
    <col min="1024" max="1024" width="41.7265625" customWidth="1"/>
    <col min="1025" max="1025" width="14.7265625" customWidth="1"/>
    <col min="1026" max="1026" width="14.90625" customWidth="1"/>
    <col min="1027" max="1028" width="11.7265625" customWidth="1"/>
    <col min="1029" max="1029" width="11.90625" bestFit="1" customWidth="1"/>
    <col min="1031" max="1031" width="10.26953125" bestFit="1" customWidth="1"/>
    <col min="1032" max="1032" width="11.26953125" customWidth="1"/>
    <col min="1033" max="1033" width="5" customWidth="1"/>
    <col min="1034" max="1039" width="15" customWidth="1"/>
    <col min="1279" max="1279" width="5.08984375" customWidth="1"/>
    <col min="1280" max="1280" width="41.7265625" customWidth="1"/>
    <col min="1281" max="1281" width="14.7265625" customWidth="1"/>
    <col min="1282" max="1282" width="14.90625" customWidth="1"/>
    <col min="1283" max="1284" width="11.7265625" customWidth="1"/>
    <col min="1285" max="1285" width="11.90625" bestFit="1" customWidth="1"/>
    <col min="1287" max="1287" width="10.26953125" bestFit="1" customWidth="1"/>
    <col min="1288" max="1288" width="11.26953125" customWidth="1"/>
    <col min="1289" max="1289" width="5" customWidth="1"/>
    <col min="1290" max="1295" width="15" customWidth="1"/>
    <col min="1535" max="1535" width="5.08984375" customWidth="1"/>
    <col min="1536" max="1536" width="41.7265625" customWidth="1"/>
    <col min="1537" max="1537" width="14.7265625" customWidth="1"/>
    <col min="1538" max="1538" width="14.90625" customWidth="1"/>
    <col min="1539" max="1540" width="11.7265625" customWidth="1"/>
    <col min="1541" max="1541" width="11.90625" bestFit="1" customWidth="1"/>
    <col min="1543" max="1543" width="10.26953125" bestFit="1" customWidth="1"/>
    <col min="1544" max="1544" width="11.26953125" customWidth="1"/>
    <col min="1545" max="1545" width="5" customWidth="1"/>
    <col min="1546" max="1551" width="15" customWidth="1"/>
    <col min="1791" max="1791" width="5.08984375" customWidth="1"/>
    <col min="1792" max="1792" width="41.7265625" customWidth="1"/>
    <col min="1793" max="1793" width="14.7265625" customWidth="1"/>
    <col min="1794" max="1794" width="14.90625" customWidth="1"/>
    <col min="1795" max="1796" width="11.7265625" customWidth="1"/>
    <col min="1797" max="1797" width="11.90625" bestFit="1" customWidth="1"/>
    <col min="1799" max="1799" width="10.26953125" bestFit="1" customWidth="1"/>
    <col min="1800" max="1800" width="11.26953125" customWidth="1"/>
    <col min="1801" max="1801" width="5" customWidth="1"/>
    <col min="1802" max="1807" width="15" customWidth="1"/>
    <col min="2047" max="2047" width="5.08984375" customWidth="1"/>
    <col min="2048" max="2048" width="41.7265625" customWidth="1"/>
    <col min="2049" max="2049" width="14.7265625" customWidth="1"/>
    <col min="2050" max="2050" width="14.90625" customWidth="1"/>
    <col min="2051" max="2052" width="11.7265625" customWidth="1"/>
    <col min="2053" max="2053" width="11.90625" bestFit="1" customWidth="1"/>
    <col min="2055" max="2055" width="10.26953125" bestFit="1" customWidth="1"/>
    <col min="2056" max="2056" width="11.26953125" customWidth="1"/>
    <col min="2057" max="2057" width="5" customWidth="1"/>
    <col min="2058" max="2063" width="15" customWidth="1"/>
    <col min="2303" max="2303" width="5.08984375" customWidth="1"/>
    <col min="2304" max="2304" width="41.7265625" customWidth="1"/>
    <col min="2305" max="2305" width="14.7265625" customWidth="1"/>
    <col min="2306" max="2306" width="14.90625" customWidth="1"/>
    <col min="2307" max="2308" width="11.7265625" customWidth="1"/>
    <col min="2309" max="2309" width="11.90625" bestFit="1" customWidth="1"/>
    <col min="2311" max="2311" width="10.26953125" bestFit="1" customWidth="1"/>
    <col min="2312" max="2312" width="11.26953125" customWidth="1"/>
    <col min="2313" max="2313" width="5" customWidth="1"/>
    <col min="2314" max="2319" width="15" customWidth="1"/>
    <col min="2559" max="2559" width="5.08984375" customWidth="1"/>
    <col min="2560" max="2560" width="41.7265625" customWidth="1"/>
    <col min="2561" max="2561" width="14.7265625" customWidth="1"/>
    <col min="2562" max="2562" width="14.90625" customWidth="1"/>
    <col min="2563" max="2564" width="11.7265625" customWidth="1"/>
    <col min="2565" max="2565" width="11.90625" bestFit="1" customWidth="1"/>
    <col min="2567" max="2567" width="10.26953125" bestFit="1" customWidth="1"/>
    <col min="2568" max="2568" width="11.26953125" customWidth="1"/>
    <col min="2569" max="2569" width="5" customWidth="1"/>
    <col min="2570" max="2575" width="15" customWidth="1"/>
    <col min="2815" max="2815" width="5.08984375" customWidth="1"/>
    <col min="2816" max="2816" width="41.7265625" customWidth="1"/>
    <col min="2817" max="2817" width="14.7265625" customWidth="1"/>
    <col min="2818" max="2818" width="14.90625" customWidth="1"/>
    <col min="2819" max="2820" width="11.7265625" customWidth="1"/>
    <col min="2821" max="2821" width="11.90625" bestFit="1" customWidth="1"/>
    <col min="2823" max="2823" width="10.26953125" bestFit="1" customWidth="1"/>
    <col min="2824" max="2824" width="11.26953125" customWidth="1"/>
    <col min="2825" max="2825" width="5" customWidth="1"/>
    <col min="2826" max="2831" width="15" customWidth="1"/>
    <col min="3071" max="3071" width="5.08984375" customWidth="1"/>
    <col min="3072" max="3072" width="41.7265625" customWidth="1"/>
    <col min="3073" max="3073" width="14.7265625" customWidth="1"/>
    <col min="3074" max="3074" width="14.90625" customWidth="1"/>
    <col min="3075" max="3076" width="11.7265625" customWidth="1"/>
    <col min="3077" max="3077" width="11.90625" bestFit="1" customWidth="1"/>
    <col min="3079" max="3079" width="10.26953125" bestFit="1" customWidth="1"/>
    <col min="3080" max="3080" width="11.26953125" customWidth="1"/>
    <col min="3081" max="3081" width="5" customWidth="1"/>
    <col min="3082" max="3087" width="15" customWidth="1"/>
    <col min="3327" max="3327" width="5.08984375" customWidth="1"/>
    <col min="3328" max="3328" width="41.7265625" customWidth="1"/>
    <col min="3329" max="3329" width="14.7265625" customWidth="1"/>
    <col min="3330" max="3330" width="14.90625" customWidth="1"/>
    <col min="3331" max="3332" width="11.7265625" customWidth="1"/>
    <col min="3333" max="3333" width="11.90625" bestFit="1" customWidth="1"/>
    <col min="3335" max="3335" width="10.26953125" bestFit="1" customWidth="1"/>
    <col min="3336" max="3336" width="11.26953125" customWidth="1"/>
    <col min="3337" max="3337" width="5" customWidth="1"/>
    <col min="3338" max="3343" width="15" customWidth="1"/>
    <col min="3583" max="3583" width="5.08984375" customWidth="1"/>
    <col min="3584" max="3584" width="41.7265625" customWidth="1"/>
    <col min="3585" max="3585" width="14.7265625" customWidth="1"/>
    <col min="3586" max="3586" width="14.90625" customWidth="1"/>
    <col min="3587" max="3588" width="11.7265625" customWidth="1"/>
    <col min="3589" max="3589" width="11.90625" bestFit="1" customWidth="1"/>
    <col min="3591" max="3591" width="10.26953125" bestFit="1" customWidth="1"/>
    <col min="3592" max="3592" width="11.26953125" customWidth="1"/>
    <col min="3593" max="3593" width="5" customWidth="1"/>
    <col min="3594" max="3599" width="15" customWidth="1"/>
    <col min="3839" max="3839" width="5.08984375" customWidth="1"/>
    <col min="3840" max="3840" width="41.7265625" customWidth="1"/>
    <col min="3841" max="3841" width="14.7265625" customWidth="1"/>
    <col min="3842" max="3842" width="14.90625" customWidth="1"/>
    <col min="3843" max="3844" width="11.7265625" customWidth="1"/>
    <col min="3845" max="3845" width="11.90625" bestFit="1" customWidth="1"/>
    <col min="3847" max="3847" width="10.26953125" bestFit="1" customWidth="1"/>
    <col min="3848" max="3848" width="11.26953125" customWidth="1"/>
    <col min="3849" max="3849" width="5" customWidth="1"/>
    <col min="3850" max="3855" width="15" customWidth="1"/>
    <col min="4095" max="4095" width="5.08984375" customWidth="1"/>
    <col min="4096" max="4096" width="41.7265625" customWidth="1"/>
    <col min="4097" max="4097" width="14.7265625" customWidth="1"/>
    <col min="4098" max="4098" width="14.90625" customWidth="1"/>
    <col min="4099" max="4100" width="11.7265625" customWidth="1"/>
    <col min="4101" max="4101" width="11.90625" bestFit="1" customWidth="1"/>
    <col min="4103" max="4103" width="10.26953125" bestFit="1" customWidth="1"/>
    <col min="4104" max="4104" width="11.26953125" customWidth="1"/>
    <col min="4105" max="4105" width="5" customWidth="1"/>
    <col min="4106" max="4111" width="15" customWidth="1"/>
    <col min="4351" max="4351" width="5.08984375" customWidth="1"/>
    <col min="4352" max="4352" width="41.7265625" customWidth="1"/>
    <col min="4353" max="4353" width="14.7265625" customWidth="1"/>
    <col min="4354" max="4354" width="14.90625" customWidth="1"/>
    <col min="4355" max="4356" width="11.7265625" customWidth="1"/>
    <col min="4357" max="4357" width="11.90625" bestFit="1" customWidth="1"/>
    <col min="4359" max="4359" width="10.26953125" bestFit="1" customWidth="1"/>
    <col min="4360" max="4360" width="11.26953125" customWidth="1"/>
    <col min="4361" max="4361" width="5" customWidth="1"/>
    <col min="4362" max="4367" width="15" customWidth="1"/>
    <col min="4607" max="4607" width="5.08984375" customWidth="1"/>
    <col min="4608" max="4608" width="41.7265625" customWidth="1"/>
    <col min="4609" max="4609" width="14.7265625" customWidth="1"/>
    <col min="4610" max="4610" width="14.90625" customWidth="1"/>
    <col min="4611" max="4612" width="11.7265625" customWidth="1"/>
    <col min="4613" max="4613" width="11.90625" bestFit="1" customWidth="1"/>
    <col min="4615" max="4615" width="10.26953125" bestFit="1" customWidth="1"/>
    <col min="4616" max="4616" width="11.26953125" customWidth="1"/>
    <col min="4617" max="4617" width="5" customWidth="1"/>
    <col min="4618" max="4623" width="15" customWidth="1"/>
    <col min="4863" max="4863" width="5.08984375" customWidth="1"/>
    <col min="4864" max="4864" width="41.7265625" customWidth="1"/>
    <col min="4865" max="4865" width="14.7265625" customWidth="1"/>
    <col min="4866" max="4866" width="14.90625" customWidth="1"/>
    <col min="4867" max="4868" width="11.7265625" customWidth="1"/>
    <col min="4869" max="4869" width="11.90625" bestFit="1" customWidth="1"/>
    <col min="4871" max="4871" width="10.26953125" bestFit="1" customWidth="1"/>
    <col min="4872" max="4872" width="11.26953125" customWidth="1"/>
    <col min="4873" max="4873" width="5" customWidth="1"/>
    <col min="4874" max="4879" width="15" customWidth="1"/>
    <col min="5119" max="5119" width="5.08984375" customWidth="1"/>
    <col min="5120" max="5120" width="41.7265625" customWidth="1"/>
    <col min="5121" max="5121" width="14.7265625" customWidth="1"/>
    <col min="5122" max="5122" width="14.90625" customWidth="1"/>
    <col min="5123" max="5124" width="11.7265625" customWidth="1"/>
    <col min="5125" max="5125" width="11.90625" bestFit="1" customWidth="1"/>
    <col min="5127" max="5127" width="10.26953125" bestFit="1" customWidth="1"/>
    <col min="5128" max="5128" width="11.26953125" customWidth="1"/>
    <col min="5129" max="5129" width="5" customWidth="1"/>
    <col min="5130" max="5135" width="15" customWidth="1"/>
    <col min="5375" max="5375" width="5.08984375" customWidth="1"/>
    <col min="5376" max="5376" width="41.7265625" customWidth="1"/>
    <col min="5377" max="5377" width="14.7265625" customWidth="1"/>
    <col min="5378" max="5378" width="14.90625" customWidth="1"/>
    <col min="5379" max="5380" width="11.7265625" customWidth="1"/>
    <col min="5381" max="5381" width="11.90625" bestFit="1" customWidth="1"/>
    <col min="5383" max="5383" width="10.26953125" bestFit="1" customWidth="1"/>
    <col min="5384" max="5384" width="11.26953125" customWidth="1"/>
    <col min="5385" max="5385" width="5" customWidth="1"/>
    <col min="5386" max="5391" width="15" customWidth="1"/>
    <col min="5631" max="5631" width="5.08984375" customWidth="1"/>
    <col min="5632" max="5632" width="41.7265625" customWidth="1"/>
    <col min="5633" max="5633" width="14.7265625" customWidth="1"/>
    <col min="5634" max="5634" width="14.90625" customWidth="1"/>
    <col min="5635" max="5636" width="11.7265625" customWidth="1"/>
    <col min="5637" max="5637" width="11.90625" bestFit="1" customWidth="1"/>
    <col min="5639" max="5639" width="10.26953125" bestFit="1" customWidth="1"/>
    <col min="5640" max="5640" width="11.26953125" customWidth="1"/>
    <col min="5641" max="5641" width="5" customWidth="1"/>
    <col min="5642" max="5647" width="15" customWidth="1"/>
    <col min="5887" max="5887" width="5.08984375" customWidth="1"/>
    <col min="5888" max="5888" width="41.7265625" customWidth="1"/>
    <col min="5889" max="5889" width="14.7265625" customWidth="1"/>
    <col min="5890" max="5890" width="14.90625" customWidth="1"/>
    <col min="5891" max="5892" width="11.7265625" customWidth="1"/>
    <col min="5893" max="5893" width="11.90625" bestFit="1" customWidth="1"/>
    <col min="5895" max="5895" width="10.26953125" bestFit="1" customWidth="1"/>
    <col min="5896" max="5896" width="11.26953125" customWidth="1"/>
    <col min="5897" max="5897" width="5" customWidth="1"/>
    <col min="5898" max="5903" width="15" customWidth="1"/>
    <col min="6143" max="6143" width="5.08984375" customWidth="1"/>
    <col min="6144" max="6144" width="41.7265625" customWidth="1"/>
    <col min="6145" max="6145" width="14.7265625" customWidth="1"/>
    <col min="6146" max="6146" width="14.90625" customWidth="1"/>
    <col min="6147" max="6148" width="11.7265625" customWidth="1"/>
    <col min="6149" max="6149" width="11.90625" bestFit="1" customWidth="1"/>
    <col min="6151" max="6151" width="10.26953125" bestFit="1" customWidth="1"/>
    <col min="6152" max="6152" width="11.26953125" customWidth="1"/>
    <col min="6153" max="6153" width="5" customWidth="1"/>
    <col min="6154" max="6159" width="15" customWidth="1"/>
    <col min="6399" max="6399" width="5.08984375" customWidth="1"/>
    <col min="6400" max="6400" width="41.7265625" customWidth="1"/>
    <col min="6401" max="6401" width="14.7265625" customWidth="1"/>
    <col min="6402" max="6402" width="14.90625" customWidth="1"/>
    <col min="6403" max="6404" width="11.7265625" customWidth="1"/>
    <col min="6405" max="6405" width="11.90625" bestFit="1" customWidth="1"/>
    <col min="6407" max="6407" width="10.26953125" bestFit="1" customWidth="1"/>
    <col min="6408" max="6408" width="11.26953125" customWidth="1"/>
    <col min="6409" max="6409" width="5" customWidth="1"/>
    <col min="6410" max="6415" width="15" customWidth="1"/>
    <col min="6655" max="6655" width="5.08984375" customWidth="1"/>
    <col min="6656" max="6656" width="41.7265625" customWidth="1"/>
    <col min="6657" max="6657" width="14.7265625" customWidth="1"/>
    <col min="6658" max="6658" width="14.90625" customWidth="1"/>
    <col min="6659" max="6660" width="11.7265625" customWidth="1"/>
    <col min="6661" max="6661" width="11.90625" bestFit="1" customWidth="1"/>
    <col min="6663" max="6663" width="10.26953125" bestFit="1" customWidth="1"/>
    <col min="6664" max="6664" width="11.26953125" customWidth="1"/>
    <col min="6665" max="6665" width="5" customWidth="1"/>
    <col min="6666" max="6671" width="15" customWidth="1"/>
    <col min="6911" max="6911" width="5.08984375" customWidth="1"/>
    <col min="6912" max="6912" width="41.7265625" customWidth="1"/>
    <col min="6913" max="6913" width="14.7265625" customWidth="1"/>
    <col min="6914" max="6914" width="14.90625" customWidth="1"/>
    <col min="6915" max="6916" width="11.7265625" customWidth="1"/>
    <col min="6917" max="6917" width="11.90625" bestFit="1" customWidth="1"/>
    <col min="6919" max="6919" width="10.26953125" bestFit="1" customWidth="1"/>
    <col min="6920" max="6920" width="11.26953125" customWidth="1"/>
    <col min="6921" max="6921" width="5" customWidth="1"/>
    <col min="6922" max="6927" width="15" customWidth="1"/>
    <col min="7167" max="7167" width="5.08984375" customWidth="1"/>
    <col min="7168" max="7168" width="41.7265625" customWidth="1"/>
    <col min="7169" max="7169" width="14.7265625" customWidth="1"/>
    <col min="7170" max="7170" width="14.90625" customWidth="1"/>
    <col min="7171" max="7172" width="11.7265625" customWidth="1"/>
    <col min="7173" max="7173" width="11.90625" bestFit="1" customWidth="1"/>
    <col min="7175" max="7175" width="10.26953125" bestFit="1" customWidth="1"/>
    <col min="7176" max="7176" width="11.26953125" customWidth="1"/>
    <col min="7177" max="7177" width="5" customWidth="1"/>
    <col min="7178" max="7183" width="15" customWidth="1"/>
    <col min="7423" max="7423" width="5.08984375" customWidth="1"/>
    <col min="7424" max="7424" width="41.7265625" customWidth="1"/>
    <col min="7425" max="7425" width="14.7265625" customWidth="1"/>
    <col min="7426" max="7426" width="14.90625" customWidth="1"/>
    <col min="7427" max="7428" width="11.7265625" customWidth="1"/>
    <col min="7429" max="7429" width="11.90625" bestFit="1" customWidth="1"/>
    <col min="7431" max="7431" width="10.26953125" bestFit="1" customWidth="1"/>
    <col min="7432" max="7432" width="11.26953125" customWidth="1"/>
    <col min="7433" max="7433" width="5" customWidth="1"/>
    <col min="7434" max="7439" width="15" customWidth="1"/>
    <col min="7679" max="7679" width="5.08984375" customWidth="1"/>
    <col min="7680" max="7680" width="41.7265625" customWidth="1"/>
    <col min="7681" max="7681" width="14.7265625" customWidth="1"/>
    <col min="7682" max="7682" width="14.90625" customWidth="1"/>
    <col min="7683" max="7684" width="11.7265625" customWidth="1"/>
    <col min="7685" max="7685" width="11.90625" bestFit="1" customWidth="1"/>
    <col min="7687" max="7687" width="10.26953125" bestFit="1" customWidth="1"/>
    <col min="7688" max="7688" width="11.26953125" customWidth="1"/>
    <col min="7689" max="7689" width="5" customWidth="1"/>
    <col min="7690" max="7695" width="15" customWidth="1"/>
    <col min="7935" max="7935" width="5.08984375" customWidth="1"/>
    <col min="7936" max="7936" width="41.7265625" customWidth="1"/>
    <col min="7937" max="7937" width="14.7265625" customWidth="1"/>
    <col min="7938" max="7938" width="14.90625" customWidth="1"/>
    <col min="7939" max="7940" width="11.7265625" customWidth="1"/>
    <col min="7941" max="7941" width="11.90625" bestFit="1" customWidth="1"/>
    <col min="7943" max="7943" width="10.26953125" bestFit="1" customWidth="1"/>
    <col min="7944" max="7944" width="11.26953125" customWidth="1"/>
    <col min="7945" max="7945" width="5" customWidth="1"/>
    <col min="7946" max="7951" width="15" customWidth="1"/>
    <col min="8191" max="8191" width="5.08984375" customWidth="1"/>
    <col min="8192" max="8192" width="41.7265625" customWidth="1"/>
    <col min="8193" max="8193" width="14.7265625" customWidth="1"/>
    <col min="8194" max="8194" width="14.90625" customWidth="1"/>
    <col min="8195" max="8196" width="11.7265625" customWidth="1"/>
    <col min="8197" max="8197" width="11.90625" bestFit="1" customWidth="1"/>
    <col min="8199" max="8199" width="10.26953125" bestFit="1" customWidth="1"/>
    <col min="8200" max="8200" width="11.26953125" customWidth="1"/>
    <col min="8201" max="8201" width="5" customWidth="1"/>
    <col min="8202" max="8207" width="15" customWidth="1"/>
    <col min="8447" max="8447" width="5.08984375" customWidth="1"/>
    <col min="8448" max="8448" width="41.7265625" customWidth="1"/>
    <col min="8449" max="8449" width="14.7265625" customWidth="1"/>
    <col min="8450" max="8450" width="14.90625" customWidth="1"/>
    <col min="8451" max="8452" width="11.7265625" customWidth="1"/>
    <col min="8453" max="8453" width="11.90625" bestFit="1" customWidth="1"/>
    <col min="8455" max="8455" width="10.26953125" bestFit="1" customWidth="1"/>
    <col min="8456" max="8456" width="11.26953125" customWidth="1"/>
    <col min="8457" max="8457" width="5" customWidth="1"/>
    <col min="8458" max="8463" width="15" customWidth="1"/>
    <col min="8703" max="8703" width="5.08984375" customWidth="1"/>
    <col min="8704" max="8704" width="41.7265625" customWidth="1"/>
    <col min="8705" max="8705" width="14.7265625" customWidth="1"/>
    <col min="8706" max="8706" width="14.90625" customWidth="1"/>
    <col min="8707" max="8708" width="11.7265625" customWidth="1"/>
    <col min="8709" max="8709" width="11.90625" bestFit="1" customWidth="1"/>
    <col min="8711" max="8711" width="10.26953125" bestFit="1" customWidth="1"/>
    <col min="8712" max="8712" width="11.26953125" customWidth="1"/>
    <col min="8713" max="8713" width="5" customWidth="1"/>
    <col min="8714" max="8719" width="15" customWidth="1"/>
    <col min="8959" max="8959" width="5.08984375" customWidth="1"/>
    <col min="8960" max="8960" width="41.7265625" customWidth="1"/>
    <col min="8961" max="8961" width="14.7265625" customWidth="1"/>
    <col min="8962" max="8962" width="14.90625" customWidth="1"/>
    <col min="8963" max="8964" width="11.7265625" customWidth="1"/>
    <col min="8965" max="8965" width="11.90625" bestFit="1" customWidth="1"/>
    <col min="8967" max="8967" width="10.26953125" bestFit="1" customWidth="1"/>
    <col min="8968" max="8968" width="11.26953125" customWidth="1"/>
    <col min="8969" max="8969" width="5" customWidth="1"/>
    <col min="8970" max="8975" width="15" customWidth="1"/>
    <col min="9215" max="9215" width="5.08984375" customWidth="1"/>
    <col min="9216" max="9216" width="41.7265625" customWidth="1"/>
    <col min="9217" max="9217" width="14.7265625" customWidth="1"/>
    <col min="9218" max="9218" width="14.90625" customWidth="1"/>
    <col min="9219" max="9220" width="11.7265625" customWidth="1"/>
    <col min="9221" max="9221" width="11.90625" bestFit="1" customWidth="1"/>
    <col min="9223" max="9223" width="10.26953125" bestFit="1" customWidth="1"/>
    <col min="9224" max="9224" width="11.26953125" customWidth="1"/>
    <col min="9225" max="9225" width="5" customWidth="1"/>
    <col min="9226" max="9231" width="15" customWidth="1"/>
    <col min="9471" max="9471" width="5.08984375" customWidth="1"/>
    <col min="9472" max="9472" width="41.7265625" customWidth="1"/>
    <col min="9473" max="9473" width="14.7265625" customWidth="1"/>
    <col min="9474" max="9474" width="14.90625" customWidth="1"/>
    <col min="9475" max="9476" width="11.7265625" customWidth="1"/>
    <col min="9477" max="9477" width="11.90625" bestFit="1" customWidth="1"/>
    <col min="9479" max="9479" width="10.26953125" bestFit="1" customWidth="1"/>
    <col min="9480" max="9480" width="11.26953125" customWidth="1"/>
    <col min="9481" max="9481" width="5" customWidth="1"/>
    <col min="9482" max="9487" width="15" customWidth="1"/>
    <col min="9727" max="9727" width="5.08984375" customWidth="1"/>
    <col min="9728" max="9728" width="41.7265625" customWidth="1"/>
    <col min="9729" max="9729" width="14.7265625" customWidth="1"/>
    <col min="9730" max="9730" width="14.90625" customWidth="1"/>
    <col min="9731" max="9732" width="11.7265625" customWidth="1"/>
    <col min="9733" max="9733" width="11.90625" bestFit="1" customWidth="1"/>
    <col min="9735" max="9735" width="10.26953125" bestFit="1" customWidth="1"/>
    <col min="9736" max="9736" width="11.26953125" customWidth="1"/>
    <col min="9737" max="9737" width="5" customWidth="1"/>
    <col min="9738" max="9743" width="15" customWidth="1"/>
    <col min="9983" max="9983" width="5.08984375" customWidth="1"/>
    <col min="9984" max="9984" width="41.7265625" customWidth="1"/>
    <col min="9985" max="9985" width="14.7265625" customWidth="1"/>
    <col min="9986" max="9986" width="14.90625" customWidth="1"/>
    <col min="9987" max="9988" width="11.7265625" customWidth="1"/>
    <col min="9989" max="9989" width="11.90625" bestFit="1" customWidth="1"/>
    <col min="9991" max="9991" width="10.26953125" bestFit="1" customWidth="1"/>
    <col min="9992" max="9992" width="11.26953125" customWidth="1"/>
    <col min="9993" max="9993" width="5" customWidth="1"/>
    <col min="9994" max="9999" width="15" customWidth="1"/>
    <col min="10239" max="10239" width="5.08984375" customWidth="1"/>
    <col min="10240" max="10240" width="41.7265625" customWidth="1"/>
    <col min="10241" max="10241" width="14.7265625" customWidth="1"/>
    <col min="10242" max="10242" width="14.90625" customWidth="1"/>
    <col min="10243" max="10244" width="11.7265625" customWidth="1"/>
    <col min="10245" max="10245" width="11.90625" bestFit="1" customWidth="1"/>
    <col min="10247" max="10247" width="10.26953125" bestFit="1" customWidth="1"/>
    <col min="10248" max="10248" width="11.26953125" customWidth="1"/>
    <col min="10249" max="10249" width="5" customWidth="1"/>
    <col min="10250" max="10255" width="15" customWidth="1"/>
    <col min="10495" max="10495" width="5.08984375" customWidth="1"/>
    <col min="10496" max="10496" width="41.7265625" customWidth="1"/>
    <col min="10497" max="10497" width="14.7265625" customWidth="1"/>
    <col min="10498" max="10498" width="14.90625" customWidth="1"/>
    <col min="10499" max="10500" width="11.7265625" customWidth="1"/>
    <col min="10501" max="10501" width="11.90625" bestFit="1" customWidth="1"/>
    <col min="10503" max="10503" width="10.26953125" bestFit="1" customWidth="1"/>
    <col min="10504" max="10504" width="11.26953125" customWidth="1"/>
    <col min="10505" max="10505" width="5" customWidth="1"/>
    <col min="10506" max="10511" width="15" customWidth="1"/>
    <col min="10751" max="10751" width="5.08984375" customWidth="1"/>
    <col min="10752" max="10752" width="41.7265625" customWidth="1"/>
    <col min="10753" max="10753" width="14.7265625" customWidth="1"/>
    <col min="10754" max="10754" width="14.90625" customWidth="1"/>
    <col min="10755" max="10756" width="11.7265625" customWidth="1"/>
    <col min="10757" max="10757" width="11.90625" bestFit="1" customWidth="1"/>
    <col min="10759" max="10759" width="10.26953125" bestFit="1" customWidth="1"/>
    <col min="10760" max="10760" width="11.26953125" customWidth="1"/>
    <col min="10761" max="10761" width="5" customWidth="1"/>
    <col min="10762" max="10767" width="15" customWidth="1"/>
    <col min="11007" max="11007" width="5.08984375" customWidth="1"/>
    <col min="11008" max="11008" width="41.7265625" customWidth="1"/>
    <col min="11009" max="11009" width="14.7265625" customWidth="1"/>
    <col min="11010" max="11010" width="14.90625" customWidth="1"/>
    <col min="11011" max="11012" width="11.7265625" customWidth="1"/>
    <col min="11013" max="11013" width="11.90625" bestFit="1" customWidth="1"/>
    <col min="11015" max="11015" width="10.26953125" bestFit="1" customWidth="1"/>
    <col min="11016" max="11016" width="11.26953125" customWidth="1"/>
    <col min="11017" max="11017" width="5" customWidth="1"/>
    <col min="11018" max="11023" width="15" customWidth="1"/>
    <col min="11263" max="11263" width="5.08984375" customWidth="1"/>
    <col min="11264" max="11264" width="41.7265625" customWidth="1"/>
    <col min="11265" max="11265" width="14.7265625" customWidth="1"/>
    <col min="11266" max="11266" width="14.90625" customWidth="1"/>
    <col min="11267" max="11268" width="11.7265625" customWidth="1"/>
    <col min="11269" max="11269" width="11.90625" bestFit="1" customWidth="1"/>
    <col min="11271" max="11271" width="10.26953125" bestFit="1" customWidth="1"/>
    <col min="11272" max="11272" width="11.26953125" customWidth="1"/>
    <col min="11273" max="11273" width="5" customWidth="1"/>
    <col min="11274" max="11279" width="15" customWidth="1"/>
    <col min="11519" max="11519" width="5.08984375" customWidth="1"/>
    <col min="11520" max="11520" width="41.7265625" customWidth="1"/>
    <col min="11521" max="11521" width="14.7265625" customWidth="1"/>
    <col min="11522" max="11522" width="14.90625" customWidth="1"/>
    <col min="11523" max="11524" width="11.7265625" customWidth="1"/>
    <col min="11525" max="11525" width="11.90625" bestFit="1" customWidth="1"/>
    <col min="11527" max="11527" width="10.26953125" bestFit="1" customWidth="1"/>
    <col min="11528" max="11528" width="11.26953125" customWidth="1"/>
    <col min="11529" max="11529" width="5" customWidth="1"/>
    <col min="11530" max="11535" width="15" customWidth="1"/>
    <col min="11775" max="11775" width="5.08984375" customWidth="1"/>
    <col min="11776" max="11776" width="41.7265625" customWidth="1"/>
    <col min="11777" max="11777" width="14.7265625" customWidth="1"/>
    <col min="11778" max="11778" width="14.90625" customWidth="1"/>
    <col min="11779" max="11780" width="11.7265625" customWidth="1"/>
    <col min="11781" max="11781" width="11.90625" bestFit="1" customWidth="1"/>
    <col min="11783" max="11783" width="10.26953125" bestFit="1" customWidth="1"/>
    <col min="11784" max="11784" width="11.26953125" customWidth="1"/>
    <col min="11785" max="11785" width="5" customWidth="1"/>
    <col min="11786" max="11791" width="15" customWidth="1"/>
    <col min="12031" max="12031" width="5.08984375" customWidth="1"/>
    <col min="12032" max="12032" width="41.7265625" customWidth="1"/>
    <col min="12033" max="12033" width="14.7265625" customWidth="1"/>
    <col min="12034" max="12034" width="14.90625" customWidth="1"/>
    <col min="12035" max="12036" width="11.7265625" customWidth="1"/>
    <col min="12037" max="12037" width="11.90625" bestFit="1" customWidth="1"/>
    <col min="12039" max="12039" width="10.26953125" bestFit="1" customWidth="1"/>
    <col min="12040" max="12040" width="11.26953125" customWidth="1"/>
    <col min="12041" max="12041" width="5" customWidth="1"/>
    <col min="12042" max="12047" width="15" customWidth="1"/>
    <col min="12287" max="12287" width="5.08984375" customWidth="1"/>
    <col min="12288" max="12288" width="41.7265625" customWidth="1"/>
    <col min="12289" max="12289" width="14.7265625" customWidth="1"/>
    <col min="12290" max="12290" width="14.90625" customWidth="1"/>
    <col min="12291" max="12292" width="11.7265625" customWidth="1"/>
    <col min="12293" max="12293" width="11.90625" bestFit="1" customWidth="1"/>
    <col min="12295" max="12295" width="10.26953125" bestFit="1" customWidth="1"/>
    <col min="12296" max="12296" width="11.26953125" customWidth="1"/>
    <col min="12297" max="12297" width="5" customWidth="1"/>
    <col min="12298" max="12303" width="15" customWidth="1"/>
    <col min="12543" max="12543" width="5.08984375" customWidth="1"/>
    <col min="12544" max="12544" width="41.7265625" customWidth="1"/>
    <col min="12545" max="12545" width="14.7265625" customWidth="1"/>
    <col min="12546" max="12546" width="14.90625" customWidth="1"/>
    <col min="12547" max="12548" width="11.7265625" customWidth="1"/>
    <col min="12549" max="12549" width="11.90625" bestFit="1" customWidth="1"/>
    <col min="12551" max="12551" width="10.26953125" bestFit="1" customWidth="1"/>
    <col min="12552" max="12552" width="11.26953125" customWidth="1"/>
    <col min="12553" max="12553" width="5" customWidth="1"/>
    <col min="12554" max="12559" width="15" customWidth="1"/>
    <col min="12799" max="12799" width="5.08984375" customWidth="1"/>
    <col min="12800" max="12800" width="41.7265625" customWidth="1"/>
    <col min="12801" max="12801" width="14.7265625" customWidth="1"/>
    <col min="12802" max="12802" width="14.90625" customWidth="1"/>
    <col min="12803" max="12804" width="11.7265625" customWidth="1"/>
    <col min="12805" max="12805" width="11.90625" bestFit="1" customWidth="1"/>
    <col min="12807" max="12807" width="10.26953125" bestFit="1" customWidth="1"/>
    <col min="12808" max="12808" width="11.26953125" customWidth="1"/>
    <col min="12809" max="12809" width="5" customWidth="1"/>
    <col min="12810" max="12815" width="15" customWidth="1"/>
    <col min="13055" max="13055" width="5.08984375" customWidth="1"/>
    <col min="13056" max="13056" width="41.7265625" customWidth="1"/>
    <col min="13057" max="13057" width="14.7265625" customWidth="1"/>
    <col min="13058" max="13058" width="14.90625" customWidth="1"/>
    <col min="13059" max="13060" width="11.7265625" customWidth="1"/>
    <col min="13061" max="13061" width="11.90625" bestFit="1" customWidth="1"/>
    <col min="13063" max="13063" width="10.26953125" bestFit="1" customWidth="1"/>
    <col min="13064" max="13064" width="11.26953125" customWidth="1"/>
    <col min="13065" max="13065" width="5" customWidth="1"/>
    <col min="13066" max="13071" width="15" customWidth="1"/>
    <col min="13311" max="13311" width="5.08984375" customWidth="1"/>
    <col min="13312" max="13312" width="41.7265625" customWidth="1"/>
    <col min="13313" max="13313" width="14.7265625" customWidth="1"/>
    <col min="13314" max="13314" width="14.90625" customWidth="1"/>
    <col min="13315" max="13316" width="11.7265625" customWidth="1"/>
    <col min="13317" max="13317" width="11.90625" bestFit="1" customWidth="1"/>
    <col min="13319" max="13319" width="10.26953125" bestFit="1" customWidth="1"/>
    <col min="13320" max="13320" width="11.26953125" customWidth="1"/>
    <col min="13321" max="13321" width="5" customWidth="1"/>
    <col min="13322" max="13327" width="15" customWidth="1"/>
    <col min="13567" max="13567" width="5.08984375" customWidth="1"/>
    <col min="13568" max="13568" width="41.7265625" customWidth="1"/>
    <col min="13569" max="13569" width="14.7265625" customWidth="1"/>
    <col min="13570" max="13570" width="14.90625" customWidth="1"/>
    <col min="13571" max="13572" width="11.7265625" customWidth="1"/>
    <col min="13573" max="13573" width="11.90625" bestFit="1" customWidth="1"/>
    <col min="13575" max="13575" width="10.26953125" bestFit="1" customWidth="1"/>
    <col min="13576" max="13576" width="11.26953125" customWidth="1"/>
    <col min="13577" max="13577" width="5" customWidth="1"/>
    <col min="13578" max="13583" width="15" customWidth="1"/>
    <col min="13823" max="13823" width="5.08984375" customWidth="1"/>
    <col min="13824" max="13824" width="41.7265625" customWidth="1"/>
    <col min="13825" max="13825" width="14.7265625" customWidth="1"/>
    <col min="13826" max="13826" width="14.90625" customWidth="1"/>
    <col min="13827" max="13828" width="11.7265625" customWidth="1"/>
    <col min="13829" max="13829" width="11.90625" bestFit="1" customWidth="1"/>
    <col min="13831" max="13831" width="10.26953125" bestFit="1" customWidth="1"/>
    <col min="13832" max="13832" width="11.26953125" customWidth="1"/>
    <col min="13833" max="13833" width="5" customWidth="1"/>
    <col min="13834" max="13839" width="15" customWidth="1"/>
    <col min="14079" max="14079" width="5.08984375" customWidth="1"/>
    <col min="14080" max="14080" width="41.7265625" customWidth="1"/>
    <col min="14081" max="14081" width="14.7265625" customWidth="1"/>
    <col min="14082" max="14082" width="14.90625" customWidth="1"/>
    <col min="14083" max="14084" width="11.7265625" customWidth="1"/>
    <col min="14085" max="14085" width="11.90625" bestFit="1" customWidth="1"/>
    <col min="14087" max="14087" width="10.26953125" bestFit="1" customWidth="1"/>
    <col min="14088" max="14088" width="11.26953125" customWidth="1"/>
    <col min="14089" max="14089" width="5" customWidth="1"/>
    <col min="14090" max="14095" width="15" customWidth="1"/>
    <col min="14335" max="14335" width="5.08984375" customWidth="1"/>
    <col min="14336" max="14336" width="41.7265625" customWidth="1"/>
    <col min="14337" max="14337" width="14.7265625" customWidth="1"/>
    <col min="14338" max="14338" width="14.90625" customWidth="1"/>
    <col min="14339" max="14340" width="11.7265625" customWidth="1"/>
    <col min="14341" max="14341" width="11.90625" bestFit="1" customWidth="1"/>
    <col min="14343" max="14343" width="10.26953125" bestFit="1" customWidth="1"/>
    <col min="14344" max="14344" width="11.26953125" customWidth="1"/>
    <col min="14345" max="14345" width="5" customWidth="1"/>
    <col min="14346" max="14351" width="15" customWidth="1"/>
    <col min="14591" max="14591" width="5.08984375" customWidth="1"/>
    <col min="14592" max="14592" width="41.7265625" customWidth="1"/>
    <col min="14593" max="14593" width="14.7265625" customWidth="1"/>
    <col min="14594" max="14594" width="14.90625" customWidth="1"/>
    <col min="14595" max="14596" width="11.7265625" customWidth="1"/>
    <col min="14597" max="14597" width="11.90625" bestFit="1" customWidth="1"/>
    <col min="14599" max="14599" width="10.26953125" bestFit="1" customWidth="1"/>
    <col min="14600" max="14600" width="11.26953125" customWidth="1"/>
    <col min="14601" max="14601" width="5" customWidth="1"/>
    <col min="14602" max="14607" width="15" customWidth="1"/>
    <col min="14847" max="14847" width="5.08984375" customWidth="1"/>
    <col min="14848" max="14848" width="41.7265625" customWidth="1"/>
    <col min="14849" max="14849" width="14.7265625" customWidth="1"/>
    <col min="14850" max="14850" width="14.90625" customWidth="1"/>
    <col min="14851" max="14852" width="11.7265625" customWidth="1"/>
    <col min="14853" max="14853" width="11.90625" bestFit="1" customWidth="1"/>
    <col min="14855" max="14855" width="10.26953125" bestFit="1" customWidth="1"/>
    <col min="14856" max="14856" width="11.26953125" customWidth="1"/>
    <col min="14857" max="14857" width="5" customWidth="1"/>
    <col min="14858" max="14863" width="15" customWidth="1"/>
    <col min="15103" max="15103" width="5.08984375" customWidth="1"/>
    <col min="15104" max="15104" width="41.7265625" customWidth="1"/>
    <col min="15105" max="15105" width="14.7265625" customWidth="1"/>
    <col min="15106" max="15106" width="14.90625" customWidth="1"/>
    <col min="15107" max="15108" width="11.7265625" customWidth="1"/>
    <col min="15109" max="15109" width="11.90625" bestFit="1" customWidth="1"/>
    <col min="15111" max="15111" width="10.26953125" bestFit="1" customWidth="1"/>
    <col min="15112" max="15112" width="11.26953125" customWidth="1"/>
    <col min="15113" max="15113" width="5" customWidth="1"/>
    <col min="15114" max="15119" width="15" customWidth="1"/>
    <col min="15359" max="15359" width="5.08984375" customWidth="1"/>
    <col min="15360" max="15360" width="41.7265625" customWidth="1"/>
    <col min="15361" max="15361" width="14.7265625" customWidth="1"/>
    <col min="15362" max="15362" width="14.90625" customWidth="1"/>
    <col min="15363" max="15364" width="11.7265625" customWidth="1"/>
    <col min="15365" max="15365" width="11.90625" bestFit="1" customWidth="1"/>
    <col min="15367" max="15367" width="10.26953125" bestFit="1" customWidth="1"/>
    <col min="15368" max="15368" width="11.26953125" customWidth="1"/>
    <col min="15369" max="15369" width="5" customWidth="1"/>
    <col min="15370" max="15375" width="15" customWidth="1"/>
    <col min="15615" max="15615" width="5.08984375" customWidth="1"/>
    <col min="15616" max="15616" width="41.7265625" customWidth="1"/>
    <col min="15617" max="15617" width="14.7265625" customWidth="1"/>
    <col min="15618" max="15618" width="14.90625" customWidth="1"/>
    <col min="15619" max="15620" width="11.7265625" customWidth="1"/>
    <col min="15621" max="15621" width="11.90625" bestFit="1" customWidth="1"/>
    <col min="15623" max="15623" width="10.26953125" bestFit="1" customWidth="1"/>
    <col min="15624" max="15624" width="11.26953125" customWidth="1"/>
    <col min="15625" max="15625" width="5" customWidth="1"/>
    <col min="15626" max="15631" width="15" customWidth="1"/>
    <col min="15871" max="15871" width="5.08984375" customWidth="1"/>
    <col min="15872" max="15872" width="41.7265625" customWidth="1"/>
    <col min="15873" max="15873" width="14.7265625" customWidth="1"/>
    <col min="15874" max="15874" width="14.90625" customWidth="1"/>
    <col min="15875" max="15876" width="11.7265625" customWidth="1"/>
    <col min="15877" max="15877" width="11.90625" bestFit="1" customWidth="1"/>
    <col min="15879" max="15879" width="10.26953125" bestFit="1" customWidth="1"/>
    <col min="15880" max="15880" width="11.26953125" customWidth="1"/>
    <col min="15881" max="15881" width="5" customWidth="1"/>
    <col min="15882" max="15887" width="15" customWidth="1"/>
    <col min="16127" max="16127" width="5.08984375" customWidth="1"/>
    <col min="16128" max="16128" width="41.7265625" customWidth="1"/>
    <col min="16129" max="16129" width="14.7265625" customWidth="1"/>
    <col min="16130" max="16130" width="14.90625" customWidth="1"/>
    <col min="16131" max="16132" width="11.7265625" customWidth="1"/>
    <col min="16133" max="16133" width="11.90625" bestFit="1" customWidth="1"/>
    <col min="16135" max="16135" width="10.26953125" bestFit="1" customWidth="1"/>
    <col min="16136" max="16136" width="11.26953125" customWidth="1"/>
    <col min="16137" max="16137" width="5" customWidth="1"/>
    <col min="16138" max="16143" width="15" customWidth="1"/>
  </cols>
  <sheetData>
    <row r="1" spans="1:16" ht="26.25" customHeight="1" x14ac:dyDescent="0.65">
      <c r="A1" s="1"/>
      <c r="B1" s="12" t="s">
        <v>18</v>
      </c>
      <c r="C1" s="13"/>
      <c r="D1" s="13"/>
      <c r="E1" s="13"/>
      <c r="F1" s="13"/>
      <c r="G1" s="182"/>
      <c r="H1" s="182"/>
      <c r="I1" s="182"/>
      <c r="J1" s="182"/>
      <c r="K1" s="182"/>
      <c r="L1" s="9"/>
      <c r="M1" s="9"/>
      <c r="O1" s="49"/>
      <c r="P1" s="2"/>
    </row>
    <row r="2" spans="1:16" ht="15.5" customHeight="1" x14ac:dyDescent="0.35">
      <c r="A2" s="3"/>
      <c r="B2" s="15" t="s">
        <v>53</v>
      </c>
      <c r="C2" s="14"/>
      <c r="D2" s="14"/>
      <c r="E2" s="14"/>
      <c r="F2" s="14"/>
      <c r="G2" s="14"/>
      <c r="H2" s="14"/>
      <c r="O2" s="50" t="s">
        <v>52</v>
      </c>
      <c r="P2" s="7"/>
    </row>
    <row r="3" spans="1:16" ht="11.25" customHeight="1" x14ac:dyDescent="0.35">
      <c r="A3" s="3"/>
      <c r="B3" s="14"/>
      <c r="C3" s="14"/>
      <c r="D3" s="14"/>
      <c r="E3" s="14"/>
      <c r="F3" s="14"/>
      <c r="G3" s="14"/>
      <c r="H3" s="14"/>
      <c r="N3" s="9"/>
      <c r="O3" s="50" t="s">
        <v>53</v>
      </c>
      <c r="P3" s="7"/>
    </row>
    <row r="4" spans="1:16" ht="12" customHeight="1" x14ac:dyDescent="0.35">
      <c r="A4" s="3"/>
      <c r="B4" s="16"/>
      <c r="C4" s="16"/>
      <c r="D4" s="16"/>
      <c r="E4" s="16"/>
      <c r="F4" s="16"/>
      <c r="G4" s="16"/>
      <c r="H4" s="16"/>
      <c r="I4" s="16"/>
      <c r="J4" s="16"/>
      <c r="K4" s="16"/>
      <c r="O4" s="51"/>
    </row>
    <row r="5" spans="1:16" ht="21.75" customHeight="1" x14ac:dyDescent="0.35">
      <c r="A5" s="3"/>
      <c r="B5" s="17" t="s">
        <v>54</v>
      </c>
      <c r="C5" s="17"/>
      <c r="D5" s="17"/>
      <c r="E5" s="17"/>
      <c r="F5" s="17"/>
      <c r="G5" s="17"/>
      <c r="H5" s="17"/>
      <c r="I5" s="17"/>
      <c r="J5" s="17"/>
      <c r="K5" s="17"/>
      <c r="M5" s="10"/>
    </row>
    <row r="6" spans="1:16" ht="14.5" customHeight="1" x14ac:dyDescent="0.35">
      <c r="A6" s="3"/>
      <c r="B6" s="67"/>
      <c r="C6" s="11"/>
      <c r="D6" s="219" t="s">
        <v>11</v>
      </c>
      <c r="E6" s="219"/>
      <c r="F6" s="219"/>
      <c r="G6" s="219"/>
      <c r="H6" s="219"/>
      <c r="M6" s="10"/>
    </row>
    <row r="7" spans="1:16" ht="14.5" customHeight="1" x14ac:dyDescent="0.35">
      <c r="A7" s="3"/>
      <c r="B7" s="67" t="s">
        <v>55</v>
      </c>
      <c r="C7" s="11"/>
      <c r="D7" s="68">
        <v>44561</v>
      </c>
      <c r="E7" s="68">
        <v>44926</v>
      </c>
      <c r="F7" s="68">
        <v>45291</v>
      </c>
      <c r="G7" s="68">
        <v>45656</v>
      </c>
      <c r="H7" s="68">
        <v>46021</v>
      </c>
      <c r="I7" s="68">
        <v>46386</v>
      </c>
      <c r="J7" s="68">
        <v>46751</v>
      </c>
      <c r="K7" s="68">
        <v>47116</v>
      </c>
      <c r="M7" s="10"/>
    </row>
    <row r="8" spans="1:16" ht="14.5" customHeight="1" x14ac:dyDescent="0.35">
      <c r="A8" s="3"/>
      <c r="B8" s="67" t="s">
        <v>56</v>
      </c>
      <c r="C8" s="11"/>
      <c r="D8" s="71">
        <v>365</v>
      </c>
      <c r="E8" s="71">
        <v>365</v>
      </c>
      <c r="F8" s="71">
        <v>365</v>
      </c>
      <c r="G8" s="71">
        <v>366</v>
      </c>
      <c r="H8" s="71">
        <v>365</v>
      </c>
      <c r="I8" s="71">
        <v>365</v>
      </c>
      <c r="J8" s="71">
        <v>365</v>
      </c>
      <c r="K8" s="71">
        <v>366</v>
      </c>
      <c r="M8" s="10"/>
      <c r="N8" s="54"/>
    </row>
    <row r="9" spans="1:16" ht="14.5" customHeight="1" x14ac:dyDescent="0.35">
      <c r="A9" s="3"/>
      <c r="B9" s="72" t="s">
        <v>57</v>
      </c>
      <c r="C9" s="11"/>
      <c r="D9" s="184">
        <v>63.86</v>
      </c>
      <c r="E9" s="184">
        <v>65.775800000000004</v>
      </c>
      <c r="F9" s="184">
        <v>67.749074000000007</v>
      </c>
      <c r="G9" s="184">
        <v>57.586712900000002</v>
      </c>
      <c r="H9" s="184">
        <v>57.586712900000002</v>
      </c>
      <c r="I9" s="184">
        <v>58.162580029000004</v>
      </c>
      <c r="J9" s="184">
        <v>59.325831629580009</v>
      </c>
      <c r="K9" s="184">
        <v>61.105606578467409</v>
      </c>
    </row>
    <row r="10" spans="1:16" ht="14.5" customHeight="1" x14ac:dyDescent="0.35">
      <c r="A10" s="3"/>
      <c r="B10" s="72" t="s">
        <v>58</v>
      </c>
      <c r="C10" s="11"/>
      <c r="D10" s="74">
        <v>0.03</v>
      </c>
      <c r="E10" s="74">
        <v>0.03</v>
      </c>
      <c r="F10" s="74">
        <v>0.03</v>
      </c>
      <c r="G10" s="74">
        <v>-0.15</v>
      </c>
      <c r="H10" s="74">
        <v>0</v>
      </c>
      <c r="I10" s="74">
        <v>0.01</v>
      </c>
      <c r="J10" s="74">
        <v>0.02</v>
      </c>
      <c r="K10" s="74">
        <v>0.03</v>
      </c>
    </row>
    <row r="11" spans="1:16" ht="14.5" customHeight="1" x14ac:dyDescent="0.35">
      <c r="A11" s="3"/>
      <c r="B11" s="72" t="s">
        <v>59</v>
      </c>
      <c r="C11" s="11"/>
      <c r="D11" s="74">
        <v>0.61</v>
      </c>
      <c r="E11" s="74">
        <v>0.75</v>
      </c>
      <c r="F11" s="74">
        <v>0.8</v>
      </c>
      <c r="G11" s="74">
        <v>0.55000000000000004</v>
      </c>
      <c r="H11" s="74">
        <v>0.5</v>
      </c>
      <c r="I11" s="74">
        <v>0.7</v>
      </c>
      <c r="J11" s="74">
        <v>0.7</v>
      </c>
      <c r="K11" s="74">
        <v>0.7</v>
      </c>
    </row>
    <row r="12" spans="1:16" ht="14.5" customHeight="1" x14ac:dyDescent="0.35">
      <c r="A12" s="3"/>
      <c r="B12" s="72" t="s">
        <v>60</v>
      </c>
      <c r="C12" s="11"/>
      <c r="D12" s="75">
        <v>38.954599999999999</v>
      </c>
      <c r="E12" s="75">
        <v>49.331850000000003</v>
      </c>
      <c r="F12" s="75">
        <v>54.199259200000007</v>
      </c>
      <c r="G12" s="75">
        <v>31.672692095000002</v>
      </c>
      <c r="H12" s="75">
        <v>28.793356450000001</v>
      </c>
      <c r="I12" s="75">
        <v>40.713806020299998</v>
      </c>
      <c r="J12" s="75">
        <v>41.528082140706005</v>
      </c>
      <c r="K12" s="75">
        <v>42.773924604927181</v>
      </c>
    </row>
    <row r="13" spans="1:16" s="6" customFormat="1" ht="14.5" customHeight="1" x14ac:dyDescent="0.35">
      <c r="A13" s="3"/>
      <c r="B13" s="76" t="s">
        <v>61</v>
      </c>
      <c r="C13" s="77"/>
      <c r="D13" s="185">
        <v>75888</v>
      </c>
      <c r="E13" s="185">
        <v>77405.759999999995</v>
      </c>
      <c r="F13" s="185">
        <v>78953.875199999995</v>
      </c>
      <c r="G13" s="185">
        <v>78953.875199999995</v>
      </c>
      <c r="H13" s="185">
        <v>78953.875199999995</v>
      </c>
      <c r="I13" s="185">
        <v>79743.413952000003</v>
      </c>
      <c r="J13" s="185">
        <v>81338.282231040008</v>
      </c>
      <c r="K13" s="185">
        <v>82965.047875660806</v>
      </c>
      <c r="L13" s="8"/>
      <c r="M13" s="57"/>
      <c r="N13" s="57"/>
    </row>
    <row r="14" spans="1:16" ht="14.5" customHeight="1" x14ac:dyDescent="0.35">
      <c r="A14" s="3"/>
      <c r="B14" s="72" t="s">
        <v>62</v>
      </c>
      <c r="C14" s="11"/>
      <c r="D14" s="79">
        <v>0.02</v>
      </c>
      <c r="E14" s="79">
        <v>0.02</v>
      </c>
      <c r="F14" s="79">
        <v>0.02</v>
      </c>
      <c r="G14" s="79">
        <v>0</v>
      </c>
      <c r="H14" s="79">
        <v>0</v>
      </c>
      <c r="I14" s="79">
        <v>0.01</v>
      </c>
      <c r="J14" s="79">
        <v>0.02</v>
      </c>
      <c r="K14" s="79">
        <v>0.02</v>
      </c>
    </row>
    <row r="15" spans="1:16" ht="14.5" customHeight="1" thickBot="1" x14ac:dyDescent="0.4">
      <c r="A15" s="3"/>
      <c r="B15" s="72" t="s">
        <v>63</v>
      </c>
      <c r="C15" s="11"/>
      <c r="D15" s="66">
        <v>1079008.139952</v>
      </c>
      <c r="E15" s="66">
        <v>1393777.8096314399</v>
      </c>
      <c r="F15" s="66">
        <v>1561923.1645853773</v>
      </c>
      <c r="G15" s="66">
        <v>915249.53108349629</v>
      </c>
      <c r="H15" s="66">
        <v>829771.68118598149</v>
      </c>
      <c r="I15" s="66">
        <v>1185030.1287689477</v>
      </c>
      <c r="J15" s="66">
        <v>1232905.3459712134</v>
      </c>
      <c r="K15" s="66">
        <v>1298839.0971800345</v>
      </c>
    </row>
    <row r="16" spans="1:16" ht="14.5" customHeight="1" thickTop="1" x14ac:dyDescent="0.35">
      <c r="A16" s="3"/>
      <c r="B16" s="72" t="s">
        <v>64</v>
      </c>
      <c r="C16" s="11"/>
      <c r="D16" s="80">
        <v>230451.45840000003</v>
      </c>
      <c r="E16" s="80">
        <v>237365.00215200003</v>
      </c>
      <c r="F16" s="80">
        <v>244485.95221656005</v>
      </c>
      <c r="G16" s="80">
        <v>244485.95221656005</v>
      </c>
      <c r="H16" s="80">
        <v>244485.95221656005</v>
      </c>
      <c r="I16" s="80">
        <v>246930.81173872566</v>
      </c>
      <c r="J16" s="80">
        <v>251869.42797350019</v>
      </c>
      <c r="K16" s="80">
        <v>259425.51081270521</v>
      </c>
    </row>
    <row r="17" spans="1:16" ht="14.5" customHeight="1" x14ac:dyDescent="0.35">
      <c r="A17" s="3"/>
      <c r="B17" s="72" t="s">
        <v>65</v>
      </c>
      <c r="C17" s="11"/>
      <c r="D17" s="79">
        <v>0.03</v>
      </c>
      <c r="E17" s="79">
        <v>0.03</v>
      </c>
      <c r="F17" s="79">
        <v>0.03</v>
      </c>
      <c r="G17" s="79">
        <v>0</v>
      </c>
      <c r="H17" s="79">
        <v>0</v>
      </c>
      <c r="I17" s="79">
        <v>0.01</v>
      </c>
      <c r="J17" s="79">
        <v>0.02</v>
      </c>
      <c r="K17" s="79">
        <v>0.03</v>
      </c>
    </row>
    <row r="18" spans="1:16" ht="14.5" customHeight="1" thickBot="1" x14ac:dyDescent="0.4">
      <c r="A18" s="3"/>
      <c r="B18" s="67" t="s">
        <v>66</v>
      </c>
      <c r="C18" s="11"/>
      <c r="D18" s="66">
        <v>1309459.5983520001</v>
      </c>
      <c r="E18" s="66">
        <v>1631142.8117834399</v>
      </c>
      <c r="F18" s="66">
        <v>1806409.1168019373</v>
      </c>
      <c r="G18" s="66">
        <v>1159735.4833000563</v>
      </c>
      <c r="H18" s="66">
        <v>1074257.6334025415</v>
      </c>
      <c r="I18" s="66">
        <v>1431960.9405076734</v>
      </c>
      <c r="J18" s="66">
        <v>1484774.7739447136</v>
      </c>
      <c r="K18" s="66">
        <v>1558264.6079927396</v>
      </c>
      <c r="L18" s="196"/>
    </row>
    <row r="19" spans="1:16" ht="14.5" customHeight="1" thickTop="1" x14ac:dyDescent="0.35">
      <c r="A19" s="3"/>
      <c r="B19" s="67"/>
      <c r="C19" s="11"/>
      <c r="D19" s="67"/>
      <c r="E19" s="67"/>
      <c r="F19" s="67"/>
      <c r="G19" s="67"/>
      <c r="H19" s="67"/>
      <c r="I19" s="67"/>
      <c r="J19" s="67"/>
      <c r="K19" s="67"/>
      <c r="L19" s="52"/>
      <c r="M19" s="54"/>
      <c r="N19" s="54"/>
      <c r="O19" s="59"/>
      <c r="P19" s="59"/>
    </row>
    <row r="20" spans="1:16" ht="14.5" customHeight="1" x14ac:dyDescent="0.35">
      <c r="A20" s="3"/>
      <c r="B20" s="81" t="s">
        <v>67</v>
      </c>
      <c r="C20" s="11"/>
      <c r="D20" s="74">
        <v>0.48886985939316829</v>
      </c>
      <c r="E20" s="74">
        <v>0.48886985939316829</v>
      </c>
      <c r="F20" s="74">
        <v>0.48886985939316829</v>
      </c>
      <c r="G20" s="74">
        <v>0.6</v>
      </c>
      <c r="H20" s="74">
        <v>0.5</v>
      </c>
      <c r="I20" s="74">
        <v>0.48886985939316829</v>
      </c>
      <c r="J20" s="74">
        <v>0.48886985939316829</v>
      </c>
      <c r="K20" s="74">
        <v>0.48886985939316829</v>
      </c>
      <c r="L20" s="55"/>
      <c r="M20" s="54"/>
    </row>
    <row r="21" spans="1:16" ht="14.5" customHeight="1" x14ac:dyDescent="0.35">
      <c r="A21" s="3"/>
      <c r="B21" s="81" t="s">
        <v>68</v>
      </c>
      <c r="C21" s="11"/>
      <c r="D21" s="74">
        <v>0.12496075747457203</v>
      </c>
      <c r="E21" s="74">
        <v>0.12496075747457203</v>
      </c>
      <c r="F21" s="74">
        <v>0.12496075747457203</v>
      </c>
      <c r="G21" s="74">
        <v>0.17307748112048146</v>
      </c>
      <c r="H21" s="74">
        <v>0.13</v>
      </c>
      <c r="I21" s="74">
        <v>0.12</v>
      </c>
      <c r="J21" s="74">
        <v>0.12</v>
      </c>
      <c r="K21" s="74">
        <v>0.12</v>
      </c>
      <c r="L21" s="55"/>
      <c r="M21" s="54"/>
    </row>
    <row r="22" spans="1:16" ht="14.5" customHeight="1" x14ac:dyDescent="0.35">
      <c r="A22" s="3"/>
      <c r="B22" s="81" t="s">
        <v>69</v>
      </c>
      <c r="C22" s="11"/>
      <c r="D22" s="74">
        <v>0.12759658304229476</v>
      </c>
      <c r="E22" s="74">
        <v>0.12759658304229476</v>
      </c>
      <c r="F22" s="74">
        <v>0.12759658304229476</v>
      </c>
      <c r="G22" s="74">
        <v>0.12759658304229476</v>
      </c>
      <c r="H22" s="74">
        <v>0.12759658304229476</v>
      </c>
      <c r="I22" s="74">
        <v>0.12759658304229476</v>
      </c>
      <c r="J22" s="74">
        <v>0.12759658304229476</v>
      </c>
      <c r="K22" s="74">
        <v>0.12759658304229476</v>
      </c>
      <c r="L22" s="55"/>
      <c r="M22" s="54"/>
    </row>
    <row r="23" spans="1:16" ht="14.5" customHeight="1" x14ac:dyDescent="0.35">
      <c r="A23" s="3"/>
      <c r="B23" s="81" t="s">
        <v>70</v>
      </c>
      <c r="C23" s="11"/>
      <c r="D23" s="74">
        <v>0.34</v>
      </c>
      <c r="E23" s="74">
        <v>0.34</v>
      </c>
      <c r="F23" s="74">
        <v>0.34</v>
      </c>
      <c r="G23" s="74">
        <v>0.34</v>
      </c>
      <c r="H23" s="74">
        <v>0.34</v>
      </c>
      <c r="I23" s="74">
        <v>0.34</v>
      </c>
      <c r="J23" s="74">
        <v>0.34</v>
      </c>
      <c r="K23" s="74">
        <v>0.34</v>
      </c>
      <c r="L23" s="55"/>
      <c r="M23" s="54"/>
    </row>
    <row r="24" spans="1:16" ht="14.5" customHeight="1" x14ac:dyDescent="0.35">
      <c r="A24" s="3"/>
      <c r="B24" s="81"/>
      <c r="C24" s="11"/>
      <c r="D24" s="81"/>
      <c r="E24" s="81"/>
      <c r="F24" s="81"/>
      <c r="G24" s="81"/>
      <c r="H24" s="81"/>
      <c r="I24" s="81"/>
      <c r="J24" s="81"/>
      <c r="K24" s="81"/>
      <c r="L24" s="60"/>
      <c r="M24" s="54"/>
      <c r="N24" s="61"/>
    </row>
    <row r="25" spans="1:16" ht="14.5" customHeight="1" x14ac:dyDescent="0.35">
      <c r="A25" s="3"/>
      <c r="B25" s="67" t="s">
        <v>71</v>
      </c>
      <c r="C25" s="11"/>
      <c r="D25" s="70"/>
      <c r="E25" s="70"/>
      <c r="F25" s="70"/>
      <c r="G25" s="70"/>
      <c r="H25" s="70"/>
      <c r="I25" s="70"/>
      <c r="J25" s="70"/>
      <c r="K25" s="70"/>
      <c r="L25" s="53"/>
      <c r="M25" s="54"/>
    </row>
    <row r="26" spans="1:16" ht="14.5" customHeight="1" x14ac:dyDescent="0.35">
      <c r="A26" s="3"/>
      <c r="B26" s="81" t="s">
        <v>72</v>
      </c>
      <c r="C26" s="11"/>
      <c r="D26" s="74">
        <v>0.15551045786498524</v>
      </c>
      <c r="E26" s="74">
        <v>0.15551045786498524</v>
      </c>
      <c r="F26" s="74">
        <v>0.15551045786498524</v>
      </c>
      <c r="G26" s="74">
        <v>0.06</v>
      </c>
      <c r="H26" s="74">
        <v>0.06</v>
      </c>
      <c r="I26" s="74">
        <v>0.08</v>
      </c>
      <c r="J26" s="74">
        <v>0.12</v>
      </c>
      <c r="K26" s="74">
        <v>0.13</v>
      </c>
      <c r="L26" s="55"/>
    </row>
    <row r="27" spans="1:16" ht="14.5" customHeight="1" x14ac:dyDescent="0.35">
      <c r="A27" s="3"/>
      <c r="B27" s="22" t="s">
        <v>73</v>
      </c>
      <c r="C27" s="11"/>
      <c r="D27" s="79">
        <v>5.9509671165698663E-5</v>
      </c>
      <c r="E27" s="79">
        <v>5.9509671165698663E-5</v>
      </c>
      <c r="F27" s="79">
        <v>5.9509671165698663E-5</v>
      </c>
      <c r="G27" s="79">
        <v>5.9509671165698663E-5</v>
      </c>
      <c r="H27" s="79">
        <v>5.9509671165698663E-5</v>
      </c>
      <c r="I27" s="79">
        <v>5.9509671165698663E-5</v>
      </c>
      <c r="J27" s="79">
        <v>5.9509671165698663E-5</v>
      </c>
      <c r="K27" s="79">
        <v>5.9509671165698663E-5</v>
      </c>
      <c r="L27" s="58"/>
      <c r="M27" s="54"/>
      <c r="N27" s="54"/>
    </row>
    <row r="28" spans="1:16" ht="14.5" customHeight="1" x14ac:dyDescent="0.35">
      <c r="A28" s="3"/>
      <c r="B28" s="67"/>
      <c r="C28" s="11"/>
      <c r="D28" s="70"/>
      <c r="E28" s="70"/>
      <c r="F28" s="70"/>
      <c r="G28" s="70"/>
      <c r="H28" s="70"/>
      <c r="I28" s="70"/>
      <c r="J28" s="70"/>
      <c r="K28" s="70"/>
      <c r="L28" s="53"/>
      <c r="M28" s="54"/>
      <c r="N28" s="54"/>
    </row>
    <row r="29" spans="1:16" ht="14.5" customHeight="1" x14ac:dyDescent="0.35">
      <c r="A29" s="3"/>
      <c r="B29" s="67" t="s">
        <v>74</v>
      </c>
      <c r="C29" s="11"/>
      <c r="D29" s="70"/>
      <c r="E29" s="70"/>
      <c r="F29" s="70"/>
      <c r="G29" s="70"/>
      <c r="H29" s="70"/>
      <c r="I29" s="70"/>
      <c r="J29" s="70"/>
      <c r="K29" s="70"/>
      <c r="L29" s="53"/>
      <c r="M29" s="54"/>
      <c r="N29" s="54"/>
      <c r="O29" s="59"/>
    </row>
    <row r="30" spans="1:16" ht="14.5" customHeight="1" x14ac:dyDescent="0.35">
      <c r="A30" s="3"/>
      <c r="B30" s="81" t="s">
        <v>75</v>
      </c>
      <c r="C30" s="11"/>
      <c r="D30" s="83">
        <v>5</v>
      </c>
      <c r="E30" s="83">
        <v>6</v>
      </c>
      <c r="F30" s="83">
        <v>6</v>
      </c>
      <c r="G30" s="83">
        <v>7</v>
      </c>
      <c r="H30" s="83">
        <v>8</v>
      </c>
      <c r="I30" s="83">
        <v>8</v>
      </c>
      <c r="J30" s="83">
        <v>8</v>
      </c>
      <c r="K30" s="83">
        <v>8</v>
      </c>
      <c r="L30" s="62"/>
    </row>
    <row r="31" spans="1:16" ht="14.5" customHeight="1" x14ac:dyDescent="0.35">
      <c r="A31" s="3"/>
      <c r="B31" s="81" t="s">
        <v>76</v>
      </c>
      <c r="C31" s="11"/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62"/>
    </row>
    <row r="32" spans="1:16" ht="14.5" customHeight="1" x14ac:dyDescent="0.35">
      <c r="A32" s="3"/>
      <c r="B32" s="81" t="s">
        <v>77</v>
      </c>
      <c r="C32" s="11"/>
      <c r="D32" s="83">
        <v>0</v>
      </c>
      <c r="E32" s="83">
        <v>0</v>
      </c>
      <c r="F32" s="83">
        <v>0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62"/>
    </row>
    <row r="33" spans="1:13" ht="14.5" customHeight="1" x14ac:dyDescent="0.35">
      <c r="A33" s="3"/>
      <c r="B33" s="81" t="s">
        <v>78</v>
      </c>
      <c r="C33" s="11"/>
      <c r="D33" s="83">
        <v>143.12408548908647</v>
      </c>
      <c r="E33" s="83">
        <v>128.13895667100806</v>
      </c>
      <c r="F33" s="83">
        <v>128.13895667100806</v>
      </c>
      <c r="G33" s="83">
        <v>150</v>
      </c>
      <c r="H33" s="83">
        <v>150</v>
      </c>
      <c r="I33" s="83">
        <v>143</v>
      </c>
      <c r="J33" s="83">
        <v>129</v>
      </c>
      <c r="K33" s="83">
        <v>129</v>
      </c>
      <c r="L33" s="62"/>
    </row>
    <row r="34" spans="1:13" ht="14.5" customHeight="1" x14ac:dyDescent="0.35">
      <c r="A34" s="3"/>
      <c r="B34" s="81" t="s">
        <v>79</v>
      </c>
      <c r="C34" s="11"/>
      <c r="D34" s="83">
        <v>0</v>
      </c>
      <c r="E34" s="83">
        <v>0</v>
      </c>
      <c r="F34" s="83">
        <v>0</v>
      </c>
      <c r="G34" s="83">
        <v>0</v>
      </c>
      <c r="H34" s="83">
        <v>0</v>
      </c>
      <c r="I34" s="83">
        <v>0</v>
      </c>
      <c r="J34" s="83">
        <v>0</v>
      </c>
      <c r="K34" s="83">
        <v>0</v>
      </c>
      <c r="L34" s="62"/>
    </row>
    <row r="35" spans="1:13" ht="14.5" customHeight="1" x14ac:dyDescent="0.35">
      <c r="A35" s="3"/>
      <c r="B35" s="67"/>
      <c r="C35" s="11"/>
      <c r="D35" s="185"/>
      <c r="E35" s="185"/>
      <c r="F35" s="185"/>
      <c r="G35" s="185"/>
      <c r="H35" s="185"/>
      <c r="I35" s="185"/>
      <c r="J35" s="185"/>
      <c r="K35" s="185"/>
      <c r="L35" s="56"/>
      <c r="M35" s="15"/>
    </row>
    <row r="36" spans="1:13" ht="14.5" customHeight="1" x14ac:dyDescent="0.35">
      <c r="A36" s="3"/>
      <c r="B36" s="67"/>
      <c r="C36" s="11"/>
      <c r="D36" s="185"/>
      <c r="E36" s="185"/>
      <c r="F36" s="185"/>
      <c r="G36" s="185"/>
      <c r="H36" s="185"/>
      <c r="I36" s="185"/>
      <c r="J36" s="185"/>
      <c r="K36" s="84" t="s">
        <v>194</v>
      </c>
      <c r="L36" s="56"/>
    </row>
    <row r="37" spans="1:13" ht="14.5" customHeight="1" x14ac:dyDescent="0.35">
      <c r="A37" s="3"/>
      <c r="B37" s="67"/>
      <c r="C37" s="11"/>
      <c r="D37" s="185"/>
      <c r="E37" s="185"/>
      <c r="F37" s="185"/>
      <c r="G37" s="185"/>
      <c r="H37" s="185"/>
      <c r="I37" s="185"/>
      <c r="J37" s="185"/>
      <c r="K37" s="185"/>
      <c r="L37" s="56"/>
    </row>
    <row r="38" spans="1:13" ht="14.5" customHeight="1" x14ac:dyDescent="0.35">
      <c r="B38" s="67"/>
      <c r="C38" s="11"/>
      <c r="D38" s="185"/>
      <c r="E38" s="185"/>
      <c r="F38" s="185"/>
      <c r="G38" s="185"/>
      <c r="H38" s="185"/>
      <c r="I38" s="185"/>
      <c r="J38" s="185"/>
      <c r="K38" s="185"/>
      <c r="L38" s="56"/>
    </row>
    <row r="39" spans="1:13" ht="14.5" customHeight="1" x14ac:dyDescent="0.35">
      <c r="B39" s="67"/>
      <c r="C39" s="11"/>
      <c r="D39" s="185"/>
      <c r="E39" s="185"/>
      <c r="F39" s="185"/>
      <c r="G39" s="185"/>
      <c r="H39" s="185"/>
      <c r="I39" s="185"/>
      <c r="J39" s="185"/>
      <c r="K39" s="185"/>
      <c r="L39" s="56"/>
    </row>
    <row r="40" spans="1:13" ht="14.5" customHeight="1" x14ac:dyDescent="0.35">
      <c r="B40" s="67"/>
      <c r="C40" s="11"/>
      <c r="D40" s="185"/>
      <c r="E40" s="185"/>
      <c r="F40" s="185"/>
      <c r="G40" s="185"/>
      <c r="H40" s="185"/>
      <c r="I40" s="185"/>
      <c r="J40" s="185"/>
      <c r="K40" s="185"/>
      <c r="L40" s="56"/>
    </row>
    <row r="41" spans="1:13" ht="14.5" customHeight="1" x14ac:dyDescent="0.35">
      <c r="B41" s="67"/>
      <c r="C41" s="11"/>
      <c r="D41" s="185"/>
      <c r="E41" s="185"/>
      <c r="F41" s="185"/>
      <c r="G41" s="185"/>
      <c r="H41" s="185"/>
      <c r="I41" s="185"/>
      <c r="J41" s="185"/>
      <c r="K41" s="185"/>
      <c r="L41" s="56"/>
    </row>
    <row r="42" spans="1:13" ht="14.5" customHeight="1" x14ac:dyDescent="0.35">
      <c r="B42" s="67"/>
      <c r="C42" s="11"/>
      <c r="D42" s="185"/>
      <c r="E42" s="185"/>
      <c r="F42" s="185"/>
      <c r="G42" s="185"/>
      <c r="H42" s="185"/>
      <c r="I42" s="185"/>
      <c r="J42" s="185"/>
      <c r="K42" s="185"/>
      <c r="L42" s="56"/>
    </row>
    <row r="43" spans="1:13" ht="14.5" customHeight="1" x14ac:dyDescent="0.35">
      <c r="B43" s="67"/>
      <c r="C43" s="11"/>
      <c r="D43" s="185"/>
      <c r="E43" s="185"/>
      <c r="F43" s="185"/>
      <c r="G43" s="185"/>
      <c r="H43" s="185"/>
      <c r="I43" s="185"/>
      <c r="J43" s="185"/>
      <c r="K43" s="185"/>
      <c r="L43" s="56"/>
    </row>
    <row r="44" spans="1:13" ht="14.5" customHeight="1" x14ac:dyDescent="0.35">
      <c r="B44" s="67"/>
      <c r="C44" s="11"/>
      <c r="D44" s="185"/>
      <c r="E44" s="185"/>
      <c r="F44" s="185"/>
      <c r="G44" s="185"/>
      <c r="H44" s="185"/>
      <c r="I44" s="185"/>
      <c r="J44" s="185"/>
      <c r="K44" s="185"/>
      <c r="L44" s="56"/>
    </row>
    <row r="45" spans="1:13" ht="14.5" customHeight="1" x14ac:dyDescent="0.35">
      <c r="B45" s="67"/>
      <c r="C45" s="11"/>
      <c r="D45" s="185"/>
      <c r="E45" s="185"/>
      <c r="F45" s="185"/>
      <c r="G45" s="185"/>
      <c r="H45" s="185"/>
      <c r="I45" s="185"/>
      <c r="J45" s="185"/>
      <c r="K45" s="185"/>
      <c r="L45" s="56"/>
    </row>
    <row r="46" spans="1:13" ht="14.5" customHeight="1" x14ac:dyDescent="0.35">
      <c r="B46" s="67"/>
      <c r="C46" s="11"/>
      <c r="D46" s="185"/>
      <c r="E46" s="185"/>
      <c r="F46" s="185"/>
      <c r="G46" s="185"/>
      <c r="H46" s="185"/>
      <c r="I46" s="185"/>
      <c r="J46" s="185"/>
      <c r="K46" s="185"/>
      <c r="L46" s="56"/>
    </row>
    <row r="47" spans="1:13" ht="14.5" customHeight="1" x14ac:dyDescent="0.35">
      <c r="B47" s="67"/>
      <c r="C47" s="11"/>
      <c r="D47" s="185"/>
      <c r="E47" s="185"/>
      <c r="F47" s="185"/>
      <c r="G47" s="185"/>
      <c r="H47" s="185"/>
      <c r="I47" s="185"/>
      <c r="J47" s="185"/>
      <c r="K47" s="185"/>
      <c r="L47" s="56"/>
    </row>
    <row r="48" spans="1:13" ht="14.5" customHeight="1" x14ac:dyDescent="0.35">
      <c r="B48" s="67"/>
      <c r="C48" s="11"/>
      <c r="D48" s="185"/>
      <c r="E48" s="185"/>
      <c r="F48" s="185"/>
      <c r="G48" s="185"/>
      <c r="H48" s="185"/>
      <c r="I48" s="185"/>
      <c r="J48" s="185"/>
      <c r="K48" s="185"/>
      <c r="L48" s="56"/>
    </row>
    <row r="49" spans="2:12" ht="14.5" customHeight="1" x14ac:dyDescent="0.35">
      <c r="B49" s="67"/>
      <c r="C49" s="11"/>
      <c r="D49" s="185"/>
      <c r="E49" s="185"/>
      <c r="F49" s="185"/>
      <c r="G49" s="185"/>
      <c r="H49" s="185"/>
      <c r="I49" s="185"/>
      <c r="J49" s="185"/>
      <c r="K49" s="185"/>
      <c r="L49" s="56"/>
    </row>
    <row r="50" spans="2:12" ht="14.5" customHeight="1" x14ac:dyDescent="0.35">
      <c r="B50" s="67"/>
      <c r="C50" s="11"/>
      <c r="D50" s="185"/>
      <c r="E50" s="185"/>
      <c r="F50" s="185"/>
      <c r="G50" s="185"/>
      <c r="H50" s="185"/>
      <c r="I50" s="185"/>
      <c r="J50" s="185"/>
      <c r="K50" s="185"/>
      <c r="L50" s="56"/>
    </row>
    <row r="51" spans="2:12" ht="14.5" customHeight="1" x14ac:dyDescent="0.35">
      <c r="B51" s="67"/>
      <c r="C51" s="11"/>
      <c r="D51" s="185"/>
      <c r="E51" s="185"/>
      <c r="F51" s="185"/>
      <c r="G51" s="185"/>
      <c r="H51" s="185"/>
      <c r="I51" s="185"/>
      <c r="J51" s="185"/>
      <c r="K51" s="185"/>
      <c r="L51" s="56"/>
    </row>
    <row r="52" spans="2:12" ht="14.5" customHeight="1" x14ac:dyDescent="0.35">
      <c r="B52" s="67"/>
      <c r="C52" s="11"/>
      <c r="D52" s="185"/>
      <c r="E52" s="185"/>
      <c r="F52" s="185"/>
      <c r="G52" s="185"/>
      <c r="H52" s="185"/>
      <c r="I52" s="185"/>
      <c r="J52" s="185"/>
      <c r="K52" s="185"/>
      <c r="L52" s="56"/>
    </row>
    <row r="53" spans="2:12" ht="14.5" customHeight="1" x14ac:dyDescent="0.35">
      <c r="B53" s="67"/>
      <c r="C53" s="11"/>
      <c r="D53" s="185"/>
      <c r="E53" s="185"/>
      <c r="F53" s="185"/>
      <c r="G53" s="185"/>
      <c r="H53" s="185"/>
      <c r="I53" s="185"/>
      <c r="J53" s="185"/>
      <c r="K53" s="185"/>
      <c r="L53" s="56"/>
    </row>
    <row r="54" spans="2:12" ht="14.5" customHeight="1" x14ac:dyDescent="0.35">
      <c r="B54" s="67"/>
      <c r="C54" s="11"/>
      <c r="D54" s="185"/>
      <c r="E54" s="185"/>
      <c r="F54" s="185"/>
      <c r="G54" s="185"/>
      <c r="H54" s="185"/>
      <c r="I54" s="185"/>
      <c r="J54" s="185"/>
      <c r="K54" s="185"/>
      <c r="L54" s="56"/>
    </row>
    <row r="55" spans="2:12" ht="14.5" customHeight="1" x14ac:dyDescent="0.35">
      <c r="B55" s="67"/>
      <c r="C55" s="11"/>
      <c r="D55" s="185"/>
      <c r="E55" s="185"/>
      <c r="F55" s="185"/>
      <c r="G55" s="185"/>
      <c r="H55" s="185"/>
      <c r="I55" s="185"/>
      <c r="J55" s="185"/>
      <c r="K55" s="185"/>
      <c r="L55" s="56"/>
    </row>
    <row r="56" spans="2:12" ht="14.5" customHeight="1" x14ac:dyDescent="0.35">
      <c r="B56" s="67"/>
      <c r="C56" s="11"/>
      <c r="D56" s="185"/>
      <c r="E56" s="185"/>
      <c r="F56" s="185"/>
      <c r="G56" s="185"/>
      <c r="H56" s="185"/>
      <c r="I56" s="185"/>
      <c r="J56" s="185"/>
      <c r="K56" s="185"/>
      <c r="L56" s="56"/>
    </row>
    <row r="57" spans="2:12" ht="14.5" customHeight="1" x14ac:dyDescent="0.35">
      <c r="B57" s="67"/>
      <c r="C57" s="11"/>
      <c r="D57" s="185"/>
      <c r="E57" s="185"/>
      <c r="F57" s="185"/>
      <c r="G57" s="185"/>
      <c r="H57" s="185"/>
      <c r="I57" s="185"/>
      <c r="J57" s="185"/>
      <c r="K57" s="185"/>
      <c r="L57" s="56"/>
    </row>
    <row r="58" spans="2:12" ht="21.75" customHeight="1" x14ac:dyDescent="0.35">
      <c r="B58" s="67"/>
      <c r="C58" s="185"/>
      <c r="D58" s="185"/>
      <c r="E58" s="185"/>
      <c r="F58" s="185"/>
      <c r="G58" s="185"/>
      <c r="H58" s="185"/>
      <c r="I58" s="185"/>
      <c r="J58" s="185"/>
      <c r="K58" s="185"/>
      <c r="L58" s="63"/>
    </row>
    <row r="59" spans="2:12" ht="21.75" customHeight="1" x14ac:dyDescent="0.35">
      <c r="B59" s="67"/>
      <c r="C59" s="185"/>
      <c r="D59" s="185"/>
      <c r="E59" s="185"/>
      <c r="F59" s="185"/>
      <c r="G59" s="185"/>
      <c r="H59" s="185"/>
      <c r="I59" s="185"/>
      <c r="J59" s="185"/>
      <c r="K59" s="185"/>
      <c r="L59" s="63"/>
    </row>
    <row r="60" spans="2:12" ht="21.75" customHeight="1" x14ac:dyDescent="0.35">
      <c r="B60" s="67"/>
      <c r="C60" s="185"/>
      <c r="D60" s="185"/>
      <c r="E60" s="185"/>
      <c r="F60" s="185"/>
      <c r="G60" s="185"/>
      <c r="H60" s="185"/>
      <c r="I60" s="185"/>
      <c r="J60" s="185"/>
      <c r="K60" s="185"/>
      <c r="L60" s="63"/>
    </row>
    <row r="61" spans="2:12" ht="21.75" customHeight="1" x14ac:dyDescent="0.35">
      <c r="B61" s="67"/>
      <c r="C61" s="185"/>
      <c r="D61" s="185"/>
      <c r="E61" s="185"/>
      <c r="F61" s="185"/>
      <c r="G61" s="185"/>
      <c r="H61" s="185"/>
      <c r="I61" s="185"/>
      <c r="J61" s="185"/>
      <c r="K61" s="185"/>
      <c r="L61" s="63"/>
    </row>
    <row r="62" spans="2:12" ht="21.75" customHeight="1" x14ac:dyDescent="0.35">
      <c r="B62" s="67"/>
      <c r="C62" s="185"/>
      <c r="D62" s="185"/>
      <c r="E62" s="185"/>
      <c r="F62" s="185"/>
      <c r="G62" s="185"/>
      <c r="H62" s="185"/>
      <c r="I62" s="185"/>
      <c r="J62" s="185"/>
      <c r="K62" s="185"/>
      <c r="L62" s="63"/>
    </row>
    <row r="63" spans="2:12" ht="21.75" customHeight="1" x14ac:dyDescent="0.35">
      <c r="B63" s="67"/>
      <c r="C63" s="185"/>
      <c r="D63" s="185"/>
      <c r="E63" s="185"/>
      <c r="F63" s="185"/>
      <c r="G63" s="185"/>
      <c r="H63" s="185"/>
      <c r="I63" s="185"/>
      <c r="J63" s="185"/>
      <c r="K63" s="185"/>
      <c r="L63" s="63"/>
    </row>
    <row r="64" spans="2:12" ht="21.75" customHeight="1" x14ac:dyDescent="0.35">
      <c r="B64" s="67"/>
      <c r="C64" s="185"/>
      <c r="D64" s="185"/>
      <c r="E64" s="185"/>
      <c r="F64" s="185"/>
      <c r="G64" s="185"/>
      <c r="H64" s="185"/>
      <c r="I64" s="185"/>
      <c r="J64" s="185"/>
      <c r="K64" s="185"/>
      <c r="L64" s="63"/>
    </row>
    <row r="65" spans="2:12" ht="21.75" customHeight="1" x14ac:dyDescent="0.35">
      <c r="B65" s="67"/>
      <c r="C65" s="185"/>
      <c r="D65" s="185"/>
      <c r="E65" s="185"/>
      <c r="F65" s="185"/>
      <c r="G65" s="185"/>
      <c r="H65" s="185"/>
      <c r="I65" s="185"/>
      <c r="J65" s="185"/>
      <c r="K65" s="185"/>
      <c r="L65" s="63"/>
    </row>
    <row r="66" spans="2:12" ht="21.75" customHeight="1" x14ac:dyDescent="0.35">
      <c r="B66" s="67"/>
      <c r="C66" s="185"/>
      <c r="D66" s="185"/>
      <c r="E66" s="185"/>
      <c r="F66" s="185"/>
      <c r="G66" s="185"/>
      <c r="H66" s="185"/>
      <c r="I66" s="185"/>
      <c r="J66" s="185"/>
      <c r="K66" s="185"/>
      <c r="L66" s="63"/>
    </row>
    <row r="67" spans="2:12" ht="21.75" customHeight="1" x14ac:dyDescent="0.35">
      <c r="B67" s="67"/>
      <c r="C67" s="185"/>
      <c r="D67" s="185"/>
      <c r="E67" s="185"/>
      <c r="F67" s="185"/>
      <c r="G67" s="185"/>
      <c r="H67" s="185"/>
      <c r="I67" s="185"/>
      <c r="J67" s="185"/>
      <c r="K67" s="185"/>
      <c r="L67" s="63"/>
    </row>
    <row r="68" spans="2:12" ht="21.75" customHeight="1" x14ac:dyDescent="0.35">
      <c r="B68" s="67"/>
      <c r="C68" s="185"/>
      <c r="D68" s="185"/>
      <c r="E68" s="185"/>
      <c r="F68" s="185"/>
      <c r="G68" s="185"/>
      <c r="H68" s="185"/>
      <c r="I68" s="185"/>
      <c r="J68" s="185"/>
      <c r="K68" s="185"/>
      <c r="L68" s="63"/>
    </row>
    <row r="69" spans="2:12" ht="21.75" customHeight="1" x14ac:dyDescent="0.35">
      <c r="B69" s="67"/>
      <c r="C69" s="185"/>
      <c r="D69" s="185"/>
      <c r="E69" s="185"/>
      <c r="F69" s="185"/>
      <c r="G69" s="185"/>
      <c r="H69" s="185"/>
      <c r="I69" s="185"/>
      <c r="J69" s="185"/>
      <c r="K69" s="185"/>
      <c r="L69" s="63"/>
    </row>
    <row r="70" spans="2:12" ht="21.75" customHeight="1" x14ac:dyDescent="0.35">
      <c r="B70" s="67"/>
      <c r="C70" s="185"/>
      <c r="D70" s="185"/>
      <c r="E70" s="185"/>
      <c r="F70" s="185"/>
      <c r="G70" s="185"/>
      <c r="H70" s="185"/>
      <c r="I70" s="185"/>
      <c r="J70" s="185"/>
      <c r="K70" s="185"/>
      <c r="L70" s="63"/>
    </row>
    <row r="71" spans="2:12" ht="21.75" customHeight="1" x14ac:dyDescent="0.35">
      <c r="B71" s="67"/>
      <c r="C71" s="185"/>
      <c r="D71" s="185"/>
      <c r="E71" s="185"/>
      <c r="F71" s="185"/>
      <c r="G71" s="185"/>
      <c r="H71" s="185"/>
      <c r="I71" s="185"/>
      <c r="J71" s="185"/>
      <c r="K71" s="185"/>
      <c r="L71" s="63"/>
    </row>
    <row r="72" spans="2:12" ht="21.75" customHeight="1" x14ac:dyDescent="0.35">
      <c r="B72" s="67"/>
      <c r="C72" s="185"/>
      <c r="D72" s="185"/>
      <c r="E72" s="185"/>
      <c r="F72" s="185"/>
      <c r="G72" s="185"/>
      <c r="H72" s="185"/>
      <c r="I72" s="185"/>
      <c r="J72" s="185"/>
      <c r="K72" s="185"/>
      <c r="L72" s="63"/>
    </row>
    <row r="73" spans="2:12" ht="21.75" customHeight="1" x14ac:dyDescent="0.35">
      <c r="B73" s="67"/>
      <c r="C73" s="185"/>
      <c r="D73" s="185"/>
      <c r="E73" s="185"/>
      <c r="F73" s="185"/>
      <c r="G73" s="185"/>
      <c r="H73" s="185"/>
      <c r="I73" s="185"/>
      <c r="J73" s="185"/>
      <c r="K73" s="185"/>
      <c r="L73" s="63"/>
    </row>
    <row r="74" spans="2:12" ht="21.75" customHeight="1" x14ac:dyDescent="0.35">
      <c r="B74" s="67"/>
      <c r="C74" s="185"/>
      <c r="D74" s="185"/>
      <c r="E74" s="185"/>
      <c r="F74" s="185"/>
      <c r="G74" s="185"/>
      <c r="H74" s="185"/>
      <c r="I74" s="185"/>
      <c r="J74" s="185"/>
      <c r="K74" s="185"/>
      <c r="L74" s="63"/>
    </row>
    <row r="75" spans="2:12" ht="21.75" customHeight="1" x14ac:dyDescent="0.35">
      <c r="B75" s="67"/>
      <c r="C75" s="185"/>
      <c r="D75" s="185"/>
      <c r="E75" s="185"/>
      <c r="F75" s="185"/>
      <c r="G75" s="185"/>
      <c r="H75" s="185"/>
      <c r="I75" s="185"/>
      <c r="J75" s="185"/>
      <c r="K75" s="185"/>
      <c r="L75" s="63"/>
    </row>
    <row r="76" spans="2:12" ht="21.75" customHeight="1" x14ac:dyDescent="0.35">
      <c r="B76" s="67"/>
      <c r="C76" s="185"/>
      <c r="D76" s="185"/>
      <c r="E76" s="185"/>
      <c r="F76" s="185"/>
      <c r="G76" s="185"/>
      <c r="H76" s="185"/>
      <c r="I76" s="185"/>
      <c r="J76" s="185"/>
      <c r="K76" s="185"/>
      <c r="L76" s="63"/>
    </row>
    <row r="77" spans="2:12" ht="21.75" customHeight="1" x14ac:dyDescent="0.35">
      <c r="B77" s="67"/>
      <c r="C77" s="185"/>
      <c r="D77" s="185"/>
      <c r="E77" s="185"/>
      <c r="F77" s="185"/>
      <c r="G77" s="185"/>
      <c r="H77" s="185"/>
      <c r="I77" s="185"/>
      <c r="J77" s="185"/>
      <c r="K77" s="185"/>
      <c r="L77" s="63"/>
    </row>
    <row r="78" spans="2:12" ht="21.75" customHeight="1" x14ac:dyDescent="0.35">
      <c r="B78" s="67"/>
      <c r="C78" s="185"/>
      <c r="D78" s="185"/>
      <c r="E78" s="185"/>
      <c r="F78" s="185"/>
      <c r="G78" s="185"/>
      <c r="H78" s="185"/>
      <c r="I78" s="185"/>
      <c r="J78" s="185"/>
      <c r="K78" s="185"/>
      <c r="L78" s="63"/>
    </row>
    <row r="79" spans="2:12" ht="21.75" customHeight="1" x14ac:dyDescent="0.35">
      <c r="B79" s="67"/>
      <c r="C79" s="185"/>
      <c r="D79" s="185"/>
      <c r="E79" s="185"/>
      <c r="F79" s="185"/>
      <c r="G79" s="185"/>
      <c r="H79" s="185"/>
      <c r="I79" s="185"/>
      <c r="J79" s="185"/>
      <c r="K79" s="185"/>
      <c r="L79" s="63"/>
    </row>
    <row r="80" spans="2:12" ht="21.75" customHeight="1" x14ac:dyDescent="0.35">
      <c r="B80" s="67"/>
      <c r="C80" s="185"/>
      <c r="D80" s="185"/>
      <c r="E80" s="185"/>
      <c r="F80" s="185"/>
      <c r="G80" s="185"/>
      <c r="H80" s="185"/>
      <c r="I80" s="185"/>
      <c r="J80" s="185"/>
      <c r="K80" s="185"/>
      <c r="L80" s="63"/>
    </row>
    <row r="81" spans="2:12" ht="21.75" customHeight="1" x14ac:dyDescent="0.35">
      <c r="B81" s="67"/>
      <c r="C81" s="185"/>
      <c r="D81" s="185"/>
      <c r="E81" s="185"/>
      <c r="F81" s="185"/>
      <c r="G81" s="185"/>
      <c r="H81" s="185"/>
      <c r="I81" s="185"/>
      <c r="J81" s="185"/>
      <c r="K81" s="185"/>
      <c r="L81" s="63"/>
    </row>
    <row r="82" spans="2:12" ht="21.75" customHeight="1" x14ac:dyDescent="0.35">
      <c r="B82" s="67"/>
      <c r="C82" s="185"/>
      <c r="D82" s="185"/>
      <c r="E82" s="185"/>
      <c r="F82" s="185"/>
      <c r="G82" s="185"/>
      <c r="H82" s="185"/>
      <c r="I82" s="185"/>
      <c r="J82" s="185"/>
      <c r="K82" s="185"/>
      <c r="L82" s="63"/>
    </row>
    <row r="83" spans="2:12" ht="21.75" customHeight="1" x14ac:dyDescent="0.35">
      <c r="B83" s="67"/>
      <c r="C83" s="185"/>
      <c r="D83" s="185"/>
      <c r="E83" s="185"/>
      <c r="F83" s="185"/>
      <c r="G83" s="185"/>
      <c r="H83" s="185"/>
      <c r="I83" s="185"/>
      <c r="J83" s="185"/>
      <c r="K83" s="185"/>
      <c r="L83" s="63"/>
    </row>
    <row r="84" spans="2:12" ht="21.75" customHeight="1" x14ac:dyDescent="0.35">
      <c r="B84" s="67"/>
      <c r="C84" s="185"/>
      <c r="D84" s="185"/>
      <c r="E84" s="185"/>
      <c r="F84" s="185"/>
      <c r="G84" s="185"/>
      <c r="H84" s="185"/>
      <c r="I84" s="185"/>
      <c r="J84" s="185"/>
      <c r="K84" s="185"/>
      <c r="L84" s="63"/>
    </row>
    <row r="85" spans="2:12" ht="21.75" customHeight="1" x14ac:dyDescent="0.35">
      <c r="B85" s="67"/>
      <c r="C85" s="185"/>
      <c r="D85" s="185"/>
      <c r="E85" s="185"/>
      <c r="F85" s="185"/>
      <c r="G85" s="185"/>
      <c r="H85" s="185"/>
      <c r="I85" s="185"/>
      <c r="J85" s="185"/>
      <c r="K85" s="185"/>
      <c r="L85" s="63"/>
    </row>
    <row r="86" spans="2:12" ht="21.75" customHeight="1" x14ac:dyDescent="0.35">
      <c r="B86" s="67"/>
      <c r="C86" s="185"/>
      <c r="D86" s="185"/>
      <c r="E86" s="185"/>
      <c r="F86" s="185"/>
      <c r="G86" s="185"/>
      <c r="H86" s="185"/>
      <c r="I86" s="185"/>
      <c r="J86" s="185"/>
      <c r="K86" s="185"/>
      <c r="L86" s="63"/>
    </row>
    <row r="87" spans="2:12" ht="21.75" customHeight="1" x14ac:dyDescent="0.35">
      <c r="B87" s="67"/>
      <c r="C87" s="185"/>
      <c r="D87" s="185"/>
      <c r="E87" s="185"/>
      <c r="F87" s="185"/>
      <c r="G87" s="185"/>
      <c r="H87" s="185"/>
      <c r="I87" s="185"/>
      <c r="J87" s="185"/>
      <c r="K87" s="185"/>
      <c r="L87" s="63"/>
    </row>
    <row r="88" spans="2:12" ht="21.75" customHeight="1" x14ac:dyDescent="0.35">
      <c r="B88" s="67"/>
      <c r="C88" s="185"/>
      <c r="D88" s="185"/>
      <c r="E88" s="185"/>
      <c r="F88" s="185"/>
      <c r="G88" s="185"/>
      <c r="H88" s="185"/>
      <c r="I88" s="185"/>
      <c r="J88" s="185"/>
      <c r="K88" s="185"/>
      <c r="L88" s="63"/>
    </row>
    <row r="89" spans="2:12" ht="21.75" customHeight="1" x14ac:dyDescent="0.35">
      <c r="B89" s="67"/>
      <c r="C89" s="185"/>
      <c r="D89" s="185"/>
      <c r="E89" s="185"/>
      <c r="F89" s="185"/>
      <c r="G89" s="185"/>
      <c r="H89" s="185"/>
      <c r="I89" s="185"/>
      <c r="J89" s="185"/>
      <c r="K89" s="185"/>
      <c r="L89" s="63"/>
    </row>
    <row r="90" spans="2:12" ht="21.75" customHeight="1" x14ac:dyDescent="0.35">
      <c r="B90" s="67"/>
      <c r="C90" s="185"/>
      <c r="D90" s="185"/>
      <c r="E90" s="185"/>
      <c r="F90" s="185"/>
      <c r="G90" s="185"/>
      <c r="H90" s="185"/>
      <c r="I90" s="185"/>
      <c r="J90" s="185"/>
      <c r="K90" s="185"/>
      <c r="L90" s="63"/>
    </row>
    <row r="91" spans="2:12" ht="21.75" customHeight="1" x14ac:dyDescent="0.35">
      <c r="B91" s="67"/>
      <c r="C91" s="185"/>
      <c r="D91" s="185"/>
      <c r="E91" s="185"/>
      <c r="F91" s="185"/>
      <c r="G91" s="185"/>
      <c r="H91" s="185"/>
      <c r="I91" s="185"/>
      <c r="J91" s="185"/>
      <c r="K91" s="185"/>
      <c r="L91" s="63"/>
    </row>
    <row r="92" spans="2:12" ht="21.75" customHeight="1" x14ac:dyDescent="0.35">
      <c r="B92" s="67"/>
      <c r="C92" s="185"/>
      <c r="D92" s="185"/>
      <c r="E92" s="185"/>
      <c r="F92" s="185"/>
      <c r="G92" s="185"/>
      <c r="H92" s="185"/>
      <c r="I92" s="185"/>
      <c r="J92" s="185"/>
      <c r="K92" s="185"/>
      <c r="L92" s="63"/>
    </row>
    <row r="93" spans="2:12" ht="21.75" customHeight="1" x14ac:dyDescent="0.35">
      <c r="B93" s="67"/>
      <c r="C93" s="185"/>
      <c r="D93" s="185"/>
      <c r="E93" s="185"/>
      <c r="F93" s="185"/>
      <c r="G93" s="185"/>
      <c r="H93" s="185"/>
      <c r="I93" s="185"/>
      <c r="J93" s="185"/>
      <c r="K93" s="185"/>
      <c r="L93" s="63"/>
    </row>
    <row r="94" spans="2:12" ht="21.75" customHeight="1" x14ac:dyDescent="0.35">
      <c r="B94" s="67"/>
      <c r="C94" s="185"/>
      <c r="D94" s="185"/>
      <c r="E94" s="185"/>
      <c r="F94" s="185"/>
      <c r="G94" s="185"/>
      <c r="H94" s="185"/>
      <c r="I94" s="185"/>
      <c r="J94" s="185"/>
      <c r="K94" s="185"/>
      <c r="L94" s="63"/>
    </row>
    <row r="95" spans="2:12" ht="21.75" customHeight="1" x14ac:dyDescent="0.35">
      <c r="B95" s="67"/>
      <c r="C95" s="185"/>
      <c r="D95" s="185"/>
      <c r="E95" s="185"/>
      <c r="F95" s="185"/>
      <c r="G95" s="185"/>
      <c r="H95" s="185"/>
      <c r="I95" s="185"/>
      <c r="J95" s="185"/>
      <c r="K95" s="185"/>
      <c r="L95" s="63"/>
    </row>
    <row r="96" spans="2:12" ht="21.75" customHeight="1" x14ac:dyDescent="0.35">
      <c r="B96" s="67"/>
      <c r="C96" s="185"/>
      <c r="D96" s="185"/>
      <c r="E96" s="185"/>
      <c r="F96" s="185"/>
      <c r="G96" s="185"/>
      <c r="H96" s="185"/>
      <c r="I96" s="185"/>
      <c r="J96" s="185"/>
      <c r="K96" s="185"/>
      <c r="L96" s="63"/>
    </row>
    <row r="97" spans="2:12" ht="21.75" customHeight="1" x14ac:dyDescent="0.35">
      <c r="B97" s="67"/>
      <c r="C97" s="185"/>
      <c r="D97" s="185"/>
      <c r="E97" s="185"/>
      <c r="F97" s="185"/>
      <c r="G97" s="185"/>
      <c r="H97" s="185"/>
      <c r="I97" s="185"/>
      <c r="J97" s="185"/>
      <c r="K97" s="185"/>
      <c r="L97" s="63"/>
    </row>
    <row r="98" spans="2:12" ht="21.75" customHeight="1" x14ac:dyDescent="0.35">
      <c r="B98" s="67"/>
      <c r="C98" s="185"/>
      <c r="D98" s="185"/>
      <c r="E98" s="185"/>
      <c r="F98" s="185"/>
      <c r="G98" s="185"/>
      <c r="H98" s="185"/>
      <c r="I98" s="185"/>
      <c r="J98" s="185"/>
      <c r="K98" s="185"/>
      <c r="L98" s="63"/>
    </row>
    <row r="99" spans="2:12" ht="21.75" customHeight="1" x14ac:dyDescent="0.35">
      <c r="B99" s="67"/>
      <c r="C99" s="185"/>
      <c r="D99" s="185"/>
      <c r="E99" s="185"/>
      <c r="F99" s="185"/>
      <c r="G99" s="185"/>
      <c r="H99" s="185"/>
      <c r="I99" s="185"/>
      <c r="J99" s="185"/>
      <c r="K99" s="185"/>
      <c r="L99" s="63"/>
    </row>
    <row r="100" spans="2:12" ht="21.75" customHeight="1" x14ac:dyDescent="0.35">
      <c r="B100" s="67"/>
      <c r="C100" s="185"/>
      <c r="D100" s="185"/>
      <c r="E100" s="185"/>
      <c r="F100" s="185"/>
      <c r="G100" s="185"/>
      <c r="H100" s="185"/>
      <c r="I100" s="185"/>
      <c r="J100" s="185"/>
      <c r="K100" s="185"/>
      <c r="L100" s="63"/>
    </row>
    <row r="101" spans="2:12" ht="21.75" customHeight="1" x14ac:dyDescent="0.35">
      <c r="B101" s="67"/>
      <c r="C101" s="185"/>
      <c r="D101" s="185"/>
      <c r="E101" s="185"/>
      <c r="F101" s="185"/>
      <c r="G101" s="185"/>
      <c r="H101" s="185"/>
      <c r="I101" s="185"/>
      <c r="J101" s="185"/>
      <c r="K101" s="185"/>
      <c r="L101" s="63"/>
    </row>
    <row r="102" spans="2:12" ht="21.75" customHeight="1" x14ac:dyDescent="0.35">
      <c r="B102" s="67"/>
      <c r="C102" s="185"/>
      <c r="D102" s="185"/>
      <c r="E102" s="185"/>
      <c r="F102" s="185"/>
      <c r="G102" s="185"/>
      <c r="H102" s="185"/>
      <c r="I102" s="185"/>
      <c r="J102" s="185"/>
      <c r="K102" s="185"/>
      <c r="L102" s="63"/>
    </row>
    <row r="103" spans="2:12" ht="21.75" customHeight="1" x14ac:dyDescent="0.35">
      <c r="B103" s="67"/>
      <c r="C103" s="185"/>
      <c r="D103" s="185"/>
      <c r="E103" s="185"/>
      <c r="F103" s="185"/>
      <c r="G103" s="185"/>
      <c r="H103" s="185"/>
      <c r="I103" s="185"/>
      <c r="J103" s="185"/>
      <c r="K103" s="185"/>
      <c r="L103" s="63"/>
    </row>
    <row r="104" spans="2:12" ht="21.75" customHeight="1" x14ac:dyDescent="0.35">
      <c r="B104" s="67"/>
      <c r="C104" s="185"/>
      <c r="D104" s="185"/>
      <c r="E104" s="185"/>
      <c r="F104" s="185"/>
      <c r="G104" s="185"/>
      <c r="H104" s="185"/>
      <c r="I104" s="185"/>
      <c r="J104" s="185"/>
      <c r="K104" s="185"/>
      <c r="L104" s="63"/>
    </row>
    <row r="105" spans="2:12" ht="21.75" customHeight="1" x14ac:dyDescent="0.35">
      <c r="B105" s="67"/>
      <c r="C105" s="185"/>
      <c r="D105" s="185"/>
      <c r="E105" s="185"/>
      <c r="F105" s="185"/>
      <c r="G105" s="185"/>
      <c r="H105" s="185"/>
      <c r="I105" s="185"/>
      <c r="J105" s="185"/>
      <c r="K105" s="185"/>
      <c r="L105" s="63"/>
    </row>
    <row r="106" spans="2:12" ht="21.75" customHeight="1" x14ac:dyDescent="0.35">
      <c r="B106" s="67"/>
      <c r="C106" s="185"/>
      <c r="D106" s="185"/>
      <c r="E106" s="185"/>
      <c r="F106" s="185"/>
      <c r="G106" s="185"/>
      <c r="H106" s="185"/>
      <c r="I106" s="185"/>
      <c r="J106" s="185"/>
      <c r="K106" s="185"/>
      <c r="L106" s="63"/>
    </row>
    <row r="107" spans="2:12" ht="21.75" customHeight="1" x14ac:dyDescent="0.35">
      <c r="B107" s="67"/>
      <c r="C107" s="185"/>
      <c r="D107" s="185"/>
      <c r="E107" s="185"/>
      <c r="F107" s="185"/>
      <c r="G107" s="185"/>
      <c r="H107" s="185"/>
      <c r="I107" s="185"/>
      <c r="J107" s="185"/>
      <c r="K107" s="185"/>
      <c r="L107" s="63"/>
    </row>
    <row r="108" spans="2:12" ht="21.75" customHeight="1" x14ac:dyDescent="0.35">
      <c r="B108" s="67"/>
      <c r="C108" s="185"/>
      <c r="D108" s="185"/>
      <c r="E108" s="185"/>
      <c r="F108" s="185"/>
      <c r="G108" s="185"/>
      <c r="H108" s="185"/>
      <c r="I108" s="185"/>
      <c r="J108" s="185"/>
      <c r="K108" s="185"/>
      <c r="L108" s="63"/>
    </row>
    <row r="109" spans="2:12" ht="21.75" customHeight="1" x14ac:dyDescent="0.35">
      <c r="B109" s="67"/>
      <c r="C109" s="185"/>
      <c r="D109" s="185"/>
      <c r="E109" s="185"/>
      <c r="F109" s="185"/>
      <c r="G109" s="185"/>
      <c r="H109" s="185"/>
      <c r="I109" s="185"/>
      <c r="J109" s="185"/>
      <c r="K109" s="185"/>
      <c r="L109" s="63"/>
    </row>
    <row r="110" spans="2:12" ht="21.75" customHeight="1" x14ac:dyDescent="0.35">
      <c r="B110" s="67"/>
      <c r="C110" s="185"/>
      <c r="D110" s="185"/>
      <c r="E110" s="185"/>
      <c r="F110" s="185"/>
      <c r="G110" s="185"/>
      <c r="H110" s="185"/>
      <c r="I110" s="185"/>
      <c r="J110" s="185"/>
      <c r="K110" s="185"/>
      <c r="L110" s="63"/>
    </row>
    <row r="111" spans="2:12" ht="21.75" customHeight="1" x14ac:dyDescent="0.35">
      <c r="B111" s="67"/>
      <c r="C111" s="185"/>
      <c r="D111" s="185"/>
      <c r="E111" s="185"/>
      <c r="F111" s="185"/>
      <c r="G111" s="185"/>
      <c r="H111" s="185"/>
      <c r="I111" s="185"/>
      <c r="J111" s="185"/>
      <c r="K111" s="185"/>
      <c r="L111" s="63"/>
    </row>
    <row r="112" spans="2:12" ht="21.75" customHeight="1" x14ac:dyDescent="0.35">
      <c r="B112" s="67"/>
      <c r="C112" s="185"/>
      <c r="D112" s="185"/>
      <c r="E112" s="185"/>
      <c r="F112" s="185"/>
      <c r="G112" s="185"/>
      <c r="H112" s="185"/>
      <c r="I112" s="185"/>
      <c r="J112" s="185"/>
      <c r="K112" s="185"/>
      <c r="L112" s="63"/>
    </row>
    <row r="113" spans="2:12" ht="21.75" customHeight="1" x14ac:dyDescent="0.35">
      <c r="B113" s="67"/>
      <c r="C113" s="185"/>
      <c r="D113" s="185"/>
      <c r="E113" s="185"/>
      <c r="F113" s="185"/>
      <c r="G113" s="185"/>
      <c r="H113" s="185"/>
      <c r="I113" s="185"/>
      <c r="J113" s="185"/>
      <c r="K113" s="185"/>
      <c r="L113" s="63"/>
    </row>
    <row r="114" spans="2:12" ht="21.75" customHeight="1" x14ac:dyDescent="0.35">
      <c r="B114" s="67"/>
      <c r="C114" s="185"/>
      <c r="D114" s="185"/>
      <c r="E114" s="185"/>
      <c r="F114" s="185"/>
      <c r="G114" s="185"/>
      <c r="H114" s="185"/>
      <c r="I114" s="185"/>
      <c r="J114" s="185"/>
      <c r="K114" s="185"/>
      <c r="L114" s="63"/>
    </row>
    <row r="115" spans="2:12" ht="21.75" customHeight="1" x14ac:dyDescent="0.35">
      <c r="B115" s="67"/>
      <c r="C115" s="185"/>
      <c r="D115" s="185"/>
      <c r="E115" s="185"/>
      <c r="F115" s="185"/>
      <c r="G115" s="185"/>
      <c r="H115" s="185"/>
      <c r="I115" s="185"/>
      <c r="J115" s="185"/>
      <c r="K115" s="185"/>
      <c r="L115" s="63"/>
    </row>
    <row r="116" spans="2:12" ht="21.75" customHeight="1" x14ac:dyDescent="0.35">
      <c r="B116" s="67"/>
      <c r="C116" s="185"/>
      <c r="D116" s="185"/>
      <c r="E116" s="185"/>
      <c r="F116" s="185"/>
      <c r="G116" s="185"/>
      <c r="H116" s="185"/>
      <c r="I116" s="185"/>
      <c r="J116" s="185"/>
      <c r="K116" s="185"/>
      <c r="L116" s="63"/>
    </row>
    <row r="117" spans="2:12" ht="21.75" customHeight="1" x14ac:dyDescent="0.35">
      <c r="B117" s="67"/>
      <c r="C117" s="185"/>
      <c r="D117" s="185"/>
      <c r="E117" s="185"/>
      <c r="F117" s="185"/>
      <c r="G117" s="185"/>
      <c r="H117" s="185"/>
      <c r="I117" s="185"/>
      <c r="J117" s="185"/>
      <c r="K117" s="185"/>
      <c r="L117" s="63"/>
    </row>
    <row r="118" spans="2:12" ht="21.75" customHeight="1" x14ac:dyDescent="0.35">
      <c r="B118" s="67"/>
      <c r="C118" s="185"/>
      <c r="D118" s="185"/>
      <c r="E118" s="185"/>
      <c r="F118" s="185"/>
      <c r="G118" s="185"/>
      <c r="H118" s="185"/>
      <c r="I118" s="185"/>
      <c r="J118" s="185"/>
      <c r="K118" s="185"/>
      <c r="L118" s="63"/>
    </row>
    <row r="119" spans="2:12" ht="21.75" customHeight="1" x14ac:dyDescent="0.35">
      <c r="B119" s="67"/>
      <c r="C119" s="185"/>
      <c r="D119" s="185"/>
      <c r="E119" s="185"/>
      <c r="F119" s="185"/>
      <c r="G119" s="185"/>
      <c r="H119" s="185"/>
      <c r="I119" s="185"/>
      <c r="J119" s="185"/>
      <c r="K119" s="185"/>
      <c r="L119" s="63"/>
    </row>
    <row r="120" spans="2:12" ht="21.75" customHeight="1" x14ac:dyDescent="0.35">
      <c r="B120" s="67"/>
      <c r="C120" s="185"/>
      <c r="D120" s="185"/>
      <c r="E120" s="185"/>
      <c r="F120" s="185"/>
      <c r="G120" s="185"/>
      <c r="H120" s="185"/>
      <c r="I120" s="185"/>
      <c r="J120" s="185"/>
      <c r="K120" s="185"/>
      <c r="L120" s="63"/>
    </row>
    <row r="121" spans="2:12" ht="21.75" customHeight="1" x14ac:dyDescent="0.35">
      <c r="B121" s="67"/>
      <c r="C121" s="185"/>
      <c r="D121" s="185"/>
      <c r="E121" s="185"/>
      <c r="F121" s="185"/>
      <c r="G121" s="185"/>
      <c r="H121" s="185"/>
      <c r="I121" s="185"/>
      <c r="J121" s="185"/>
      <c r="K121" s="185"/>
      <c r="L121" s="63"/>
    </row>
    <row r="122" spans="2:12" ht="21.75" customHeight="1" x14ac:dyDescent="0.35">
      <c r="B122" s="67"/>
      <c r="C122" s="185"/>
      <c r="D122" s="185"/>
      <c r="E122" s="185"/>
      <c r="F122" s="185"/>
      <c r="G122" s="185"/>
      <c r="H122" s="185"/>
      <c r="I122" s="185"/>
      <c r="J122" s="185"/>
      <c r="K122" s="185"/>
      <c r="L122" s="63"/>
    </row>
    <row r="123" spans="2:12" ht="21.75" customHeight="1" x14ac:dyDescent="0.35">
      <c r="B123" s="67"/>
      <c r="C123" s="185"/>
      <c r="D123" s="185"/>
      <c r="E123" s="185"/>
      <c r="F123" s="185"/>
      <c r="G123" s="185"/>
      <c r="H123" s="185"/>
      <c r="I123" s="185"/>
      <c r="J123" s="185"/>
      <c r="K123" s="185"/>
      <c r="L123" s="63"/>
    </row>
    <row r="124" spans="2:12" ht="21.75" customHeight="1" x14ac:dyDescent="0.35">
      <c r="B124" s="67"/>
      <c r="C124" s="185"/>
      <c r="D124" s="185"/>
      <c r="E124" s="185"/>
      <c r="F124" s="185"/>
      <c r="G124" s="185"/>
      <c r="H124" s="185"/>
      <c r="I124" s="185"/>
      <c r="J124" s="185"/>
      <c r="K124" s="185"/>
      <c r="L124" s="63"/>
    </row>
    <row r="125" spans="2:12" ht="21.75" customHeight="1" x14ac:dyDescent="0.35">
      <c r="B125" s="67"/>
      <c r="C125" s="185"/>
      <c r="D125" s="185"/>
      <c r="E125" s="185"/>
      <c r="F125" s="185"/>
      <c r="G125" s="185"/>
      <c r="H125" s="185"/>
      <c r="I125" s="185"/>
      <c r="J125" s="185"/>
      <c r="K125" s="185"/>
      <c r="L125" s="63"/>
    </row>
    <row r="126" spans="2:12" ht="21.75" customHeight="1" x14ac:dyDescent="0.35">
      <c r="B126" s="67"/>
      <c r="C126" s="185"/>
      <c r="D126" s="185"/>
      <c r="E126" s="185"/>
      <c r="F126" s="185"/>
      <c r="G126" s="185"/>
      <c r="H126" s="185"/>
      <c r="I126" s="185"/>
      <c r="J126" s="185"/>
      <c r="K126" s="185"/>
      <c r="L126" s="63"/>
    </row>
    <row r="127" spans="2:12" ht="21.75" customHeight="1" x14ac:dyDescent="0.35">
      <c r="B127" s="67"/>
      <c r="C127" s="185"/>
      <c r="D127" s="185"/>
      <c r="E127" s="185"/>
      <c r="F127" s="185"/>
      <c r="G127" s="185"/>
      <c r="H127" s="185"/>
      <c r="I127" s="185"/>
      <c r="J127" s="185"/>
      <c r="K127" s="185"/>
      <c r="L127" s="63"/>
    </row>
    <row r="128" spans="2:12" ht="21.75" customHeight="1" x14ac:dyDescent="0.35">
      <c r="B128" s="67"/>
      <c r="C128" s="185"/>
      <c r="D128" s="185"/>
      <c r="E128" s="185"/>
      <c r="F128" s="185"/>
      <c r="G128" s="185"/>
      <c r="H128" s="185"/>
      <c r="I128" s="185"/>
      <c r="J128" s="185"/>
      <c r="K128" s="185"/>
      <c r="L128" s="63"/>
    </row>
    <row r="129" spans="1:12" ht="21.75" customHeight="1" x14ac:dyDescent="0.35">
      <c r="B129" s="67"/>
      <c r="C129" s="185"/>
      <c r="D129" s="185"/>
      <c r="E129" s="185"/>
      <c r="F129" s="185"/>
      <c r="G129" s="185"/>
      <c r="H129" s="185"/>
      <c r="I129" s="185"/>
      <c r="J129" s="185"/>
      <c r="K129" s="185"/>
      <c r="L129" s="63"/>
    </row>
    <row r="130" spans="1:12" ht="21.75" customHeight="1" x14ac:dyDescent="0.35">
      <c r="B130" s="67"/>
      <c r="C130" s="185"/>
      <c r="D130" s="185"/>
      <c r="E130" s="185"/>
      <c r="F130" s="185"/>
      <c r="G130" s="185"/>
      <c r="H130" s="185"/>
      <c r="I130" s="185"/>
      <c r="J130" s="185"/>
      <c r="K130" s="185"/>
      <c r="L130" s="63"/>
    </row>
    <row r="131" spans="1:12" ht="21.75" customHeight="1" x14ac:dyDescent="0.35">
      <c r="B131" s="67"/>
      <c r="C131" s="185"/>
      <c r="D131" s="185"/>
      <c r="E131" s="185"/>
      <c r="F131" s="185"/>
      <c r="G131" s="185"/>
      <c r="H131" s="185"/>
      <c r="I131" s="185"/>
      <c r="J131" s="185"/>
      <c r="K131" s="185"/>
      <c r="L131" s="63"/>
    </row>
    <row r="132" spans="1:12" ht="21.75" customHeight="1" x14ac:dyDescent="0.35">
      <c r="B132" s="67"/>
      <c r="C132" s="185"/>
      <c r="D132" s="185"/>
      <c r="E132" s="185"/>
      <c r="F132" s="185"/>
      <c r="G132" s="185"/>
      <c r="H132" s="185"/>
      <c r="I132" s="185"/>
      <c r="J132" s="185"/>
      <c r="K132" s="185"/>
      <c r="L132" s="63"/>
    </row>
    <row r="133" spans="1:12" ht="21.75" customHeight="1" x14ac:dyDescent="0.35">
      <c r="B133" s="67"/>
      <c r="C133" s="185"/>
      <c r="D133" s="185"/>
      <c r="E133" s="185"/>
      <c r="F133" s="185"/>
      <c r="G133" s="185"/>
      <c r="H133" s="185"/>
      <c r="I133" s="185"/>
      <c r="J133" s="185"/>
      <c r="K133" s="185"/>
      <c r="L133" s="63"/>
    </row>
    <row r="134" spans="1:12" ht="21.75" customHeight="1" x14ac:dyDescent="0.35">
      <c r="B134" s="67"/>
      <c r="C134" s="185"/>
      <c r="D134" s="185"/>
      <c r="E134" s="185"/>
      <c r="F134" s="185"/>
      <c r="G134" s="185"/>
      <c r="H134" s="185"/>
      <c r="I134" s="185"/>
      <c r="J134" s="185"/>
      <c r="K134" s="185"/>
      <c r="L134" s="63"/>
    </row>
    <row r="135" spans="1:12" ht="21.75" customHeight="1" x14ac:dyDescent="0.35">
      <c r="B135" s="67"/>
      <c r="C135" s="185"/>
      <c r="D135" s="185"/>
      <c r="E135" s="185"/>
      <c r="F135" s="185"/>
      <c r="G135" s="185"/>
      <c r="H135" s="185"/>
      <c r="I135" s="185"/>
      <c r="J135" s="185"/>
      <c r="K135" s="185"/>
      <c r="L135" s="63"/>
    </row>
    <row r="136" spans="1:12" ht="21.75" customHeight="1" x14ac:dyDescent="0.35">
      <c r="A136"/>
    </row>
    <row r="137" spans="1:12" ht="21.75" customHeight="1" x14ac:dyDescent="0.35">
      <c r="A137"/>
    </row>
    <row r="138" spans="1:12" ht="21.75" customHeight="1" x14ac:dyDescent="0.35">
      <c r="A138"/>
    </row>
    <row r="139" spans="1:12" ht="21.75" customHeight="1" x14ac:dyDescent="0.35">
      <c r="A139"/>
    </row>
    <row r="140" spans="1:12" ht="21.75" customHeight="1" x14ac:dyDescent="0.35">
      <c r="A140"/>
    </row>
    <row r="141" spans="1:12" ht="21.75" customHeight="1" x14ac:dyDescent="0.35">
      <c r="A141"/>
    </row>
    <row r="142" spans="1:12" ht="21.75" customHeight="1" x14ac:dyDescent="0.35">
      <c r="A142"/>
    </row>
    <row r="143" spans="1:12" ht="21.75" customHeight="1" x14ac:dyDescent="0.35">
      <c r="A143"/>
    </row>
    <row r="144" spans="1:12" ht="21.75" customHeight="1" x14ac:dyDescent="0.35">
      <c r="A144"/>
    </row>
    <row r="145" spans="1:1" ht="21.75" customHeight="1" x14ac:dyDescent="0.35">
      <c r="A145"/>
    </row>
    <row r="146" spans="1:1" ht="21.75" customHeight="1" x14ac:dyDescent="0.35">
      <c r="A146"/>
    </row>
    <row r="147" spans="1:1" ht="21.75" customHeight="1" x14ac:dyDescent="0.35">
      <c r="A147"/>
    </row>
    <row r="148" spans="1:1" ht="21.75" customHeight="1" x14ac:dyDescent="0.35">
      <c r="A148"/>
    </row>
    <row r="149" spans="1:1" ht="21.75" customHeight="1" x14ac:dyDescent="0.35">
      <c r="A149"/>
    </row>
    <row r="150" spans="1:1" ht="21.75" customHeight="1" x14ac:dyDescent="0.35">
      <c r="A150"/>
    </row>
    <row r="151" spans="1:1" ht="21.75" customHeight="1" x14ac:dyDescent="0.35">
      <c r="A151"/>
    </row>
    <row r="152" spans="1:1" ht="21.75" customHeight="1" x14ac:dyDescent="0.35">
      <c r="A152"/>
    </row>
    <row r="153" spans="1:1" ht="21.75" customHeight="1" x14ac:dyDescent="0.35">
      <c r="A153"/>
    </row>
    <row r="154" spans="1:1" ht="21.75" customHeight="1" x14ac:dyDescent="0.35">
      <c r="A154"/>
    </row>
    <row r="155" spans="1:1" ht="21.75" customHeight="1" x14ac:dyDescent="0.35">
      <c r="A155"/>
    </row>
    <row r="156" spans="1:1" ht="21.75" customHeight="1" x14ac:dyDescent="0.35">
      <c r="A156"/>
    </row>
    <row r="157" spans="1:1" ht="21.75" customHeight="1" x14ac:dyDescent="0.35">
      <c r="A157"/>
    </row>
    <row r="158" spans="1:1" ht="21.75" customHeight="1" x14ac:dyDescent="0.35">
      <c r="A158"/>
    </row>
    <row r="159" spans="1:1" ht="21.75" customHeight="1" x14ac:dyDescent="0.35">
      <c r="A159"/>
    </row>
    <row r="160" spans="1:1" ht="21.75" customHeight="1" x14ac:dyDescent="0.35">
      <c r="A160"/>
    </row>
    <row r="161" spans="1:1" ht="21.75" customHeight="1" x14ac:dyDescent="0.35">
      <c r="A161"/>
    </row>
    <row r="162" spans="1:1" ht="21.75" customHeight="1" x14ac:dyDescent="0.35">
      <c r="A162"/>
    </row>
    <row r="163" spans="1:1" ht="21.75" customHeight="1" x14ac:dyDescent="0.35">
      <c r="A163"/>
    </row>
    <row r="164" spans="1:1" ht="21.75" customHeight="1" x14ac:dyDescent="0.35">
      <c r="A164"/>
    </row>
    <row r="165" spans="1:1" ht="21.75" customHeight="1" x14ac:dyDescent="0.35">
      <c r="A165"/>
    </row>
    <row r="166" spans="1:1" ht="21.75" customHeight="1" x14ac:dyDescent="0.35">
      <c r="A166"/>
    </row>
    <row r="167" spans="1:1" ht="21.75" customHeight="1" x14ac:dyDescent="0.35">
      <c r="A167"/>
    </row>
    <row r="168" spans="1:1" ht="21.75" customHeight="1" x14ac:dyDescent="0.35">
      <c r="A168"/>
    </row>
    <row r="169" spans="1:1" ht="21.75" customHeight="1" x14ac:dyDescent="0.35">
      <c r="A169"/>
    </row>
    <row r="170" spans="1:1" ht="21.75" customHeight="1" x14ac:dyDescent="0.35">
      <c r="A170"/>
    </row>
    <row r="171" spans="1:1" ht="21.75" customHeight="1" x14ac:dyDescent="0.35">
      <c r="A171"/>
    </row>
    <row r="172" spans="1:1" ht="21.75" customHeight="1" x14ac:dyDescent="0.35">
      <c r="A172"/>
    </row>
    <row r="173" spans="1:1" ht="21.75" customHeight="1" x14ac:dyDescent="0.35">
      <c r="A173"/>
    </row>
    <row r="174" spans="1:1" ht="21.75" customHeight="1" x14ac:dyDescent="0.35">
      <c r="A174"/>
    </row>
    <row r="175" spans="1:1" ht="21.75" customHeight="1" x14ac:dyDescent="0.35">
      <c r="A175"/>
    </row>
    <row r="176" spans="1:1" ht="21.75" customHeight="1" x14ac:dyDescent="0.35">
      <c r="A176"/>
    </row>
    <row r="177" spans="1:1" ht="21.75" customHeight="1" x14ac:dyDescent="0.35">
      <c r="A177"/>
    </row>
    <row r="178" spans="1:1" ht="21.75" customHeight="1" x14ac:dyDescent="0.35">
      <c r="A178"/>
    </row>
    <row r="179" spans="1:1" ht="21.75" customHeight="1" x14ac:dyDescent="0.35">
      <c r="A179"/>
    </row>
    <row r="180" spans="1:1" ht="21.75" customHeight="1" x14ac:dyDescent="0.35">
      <c r="A180"/>
    </row>
    <row r="181" spans="1:1" ht="21.75" customHeight="1" x14ac:dyDescent="0.35">
      <c r="A181"/>
    </row>
    <row r="182" spans="1:1" ht="21.75" customHeight="1" x14ac:dyDescent="0.35">
      <c r="A182"/>
    </row>
    <row r="183" spans="1:1" ht="21.75" customHeight="1" x14ac:dyDescent="0.35">
      <c r="A183"/>
    </row>
    <row r="184" spans="1:1" ht="21.75" customHeight="1" x14ac:dyDescent="0.35">
      <c r="A184"/>
    </row>
    <row r="185" spans="1:1" ht="21.75" customHeight="1" x14ac:dyDescent="0.35">
      <c r="A185"/>
    </row>
    <row r="186" spans="1:1" ht="21.75" customHeight="1" x14ac:dyDescent="0.35">
      <c r="A186"/>
    </row>
    <row r="187" spans="1:1" ht="21.75" customHeight="1" x14ac:dyDescent="0.35">
      <c r="A187"/>
    </row>
    <row r="188" spans="1:1" ht="21.75" customHeight="1" x14ac:dyDescent="0.35">
      <c r="A188"/>
    </row>
    <row r="189" spans="1:1" ht="21.75" customHeight="1" x14ac:dyDescent="0.35">
      <c r="A189"/>
    </row>
    <row r="190" spans="1:1" ht="21.75" customHeight="1" x14ac:dyDescent="0.35">
      <c r="A190"/>
    </row>
    <row r="191" spans="1:1" ht="21.75" customHeight="1" x14ac:dyDescent="0.35">
      <c r="A191"/>
    </row>
    <row r="192" spans="1:1" ht="21.75" customHeight="1" x14ac:dyDescent="0.35">
      <c r="A192"/>
    </row>
    <row r="193" spans="1:1" ht="21.75" customHeight="1" x14ac:dyDescent="0.35">
      <c r="A193"/>
    </row>
    <row r="194" spans="1:1" ht="21.75" customHeight="1" x14ac:dyDescent="0.35">
      <c r="A194"/>
    </row>
    <row r="195" spans="1:1" ht="21.75" customHeight="1" x14ac:dyDescent="0.35">
      <c r="A195"/>
    </row>
    <row r="196" spans="1:1" ht="21.75" customHeight="1" x14ac:dyDescent="0.35">
      <c r="A196"/>
    </row>
    <row r="197" spans="1:1" ht="21.75" customHeight="1" x14ac:dyDescent="0.35">
      <c r="A197"/>
    </row>
    <row r="198" spans="1:1" ht="21.75" customHeight="1" x14ac:dyDescent="0.35">
      <c r="A198"/>
    </row>
    <row r="199" spans="1:1" ht="21.75" customHeight="1" x14ac:dyDescent="0.35">
      <c r="A199"/>
    </row>
    <row r="200" spans="1:1" ht="21.75" customHeight="1" x14ac:dyDescent="0.35">
      <c r="A200"/>
    </row>
    <row r="201" spans="1:1" ht="21.75" customHeight="1" x14ac:dyDescent="0.35">
      <c r="A201"/>
    </row>
    <row r="202" spans="1:1" ht="21.75" customHeight="1" x14ac:dyDescent="0.35">
      <c r="A202"/>
    </row>
    <row r="203" spans="1:1" ht="21.75" customHeight="1" x14ac:dyDescent="0.35">
      <c r="A203"/>
    </row>
    <row r="204" spans="1:1" ht="21.75" customHeight="1" x14ac:dyDescent="0.35">
      <c r="A204"/>
    </row>
    <row r="205" spans="1:1" ht="21.75" customHeight="1" x14ac:dyDescent="0.35">
      <c r="A205"/>
    </row>
    <row r="206" spans="1:1" ht="21.75" customHeight="1" x14ac:dyDescent="0.35">
      <c r="A206"/>
    </row>
    <row r="207" spans="1:1" ht="21.75" customHeight="1" x14ac:dyDescent="0.35">
      <c r="A207"/>
    </row>
    <row r="208" spans="1:1" ht="21.75" customHeight="1" x14ac:dyDescent="0.35">
      <c r="A208"/>
    </row>
    <row r="209" spans="1:1" ht="21.75" customHeight="1" x14ac:dyDescent="0.35">
      <c r="A209"/>
    </row>
    <row r="210" spans="1:1" ht="21.75" customHeight="1" x14ac:dyDescent="0.35">
      <c r="A210"/>
    </row>
    <row r="211" spans="1:1" ht="21.75" customHeight="1" x14ac:dyDescent="0.35">
      <c r="A211"/>
    </row>
    <row r="212" spans="1:1" ht="21.75" customHeight="1" x14ac:dyDescent="0.35">
      <c r="A212"/>
    </row>
    <row r="213" spans="1:1" ht="21.75" customHeight="1" x14ac:dyDescent="0.35">
      <c r="A213"/>
    </row>
    <row r="214" spans="1:1" ht="21.75" customHeight="1" x14ac:dyDescent="0.35">
      <c r="A214"/>
    </row>
    <row r="215" spans="1:1" ht="21.75" customHeight="1" x14ac:dyDescent="0.35">
      <c r="A215"/>
    </row>
    <row r="216" spans="1:1" ht="21.75" customHeight="1" x14ac:dyDescent="0.35">
      <c r="A216"/>
    </row>
    <row r="217" spans="1:1" ht="21.75" customHeight="1" x14ac:dyDescent="0.35">
      <c r="A217"/>
    </row>
    <row r="218" spans="1:1" ht="21.75" customHeight="1" x14ac:dyDescent="0.35">
      <c r="A218"/>
    </row>
    <row r="219" spans="1:1" ht="21.75" customHeight="1" x14ac:dyDescent="0.35">
      <c r="A219"/>
    </row>
    <row r="220" spans="1:1" ht="21.75" customHeight="1" x14ac:dyDescent="0.35">
      <c r="A220"/>
    </row>
    <row r="221" spans="1:1" ht="21.75" customHeight="1" x14ac:dyDescent="0.35">
      <c r="A221"/>
    </row>
    <row r="222" spans="1:1" ht="21.75" customHeight="1" x14ac:dyDescent="0.35">
      <c r="A222"/>
    </row>
    <row r="223" spans="1:1" ht="21.75" customHeight="1" x14ac:dyDescent="0.35">
      <c r="A223"/>
    </row>
    <row r="224" spans="1:1" ht="21.75" customHeight="1" x14ac:dyDescent="0.35">
      <c r="A224"/>
    </row>
    <row r="225" spans="1:1" ht="21.75" customHeight="1" x14ac:dyDescent="0.35">
      <c r="A225"/>
    </row>
    <row r="226" spans="1:1" ht="21.75" customHeight="1" x14ac:dyDescent="0.35">
      <c r="A226"/>
    </row>
    <row r="227" spans="1:1" ht="21.75" customHeight="1" x14ac:dyDescent="0.35">
      <c r="A227"/>
    </row>
    <row r="228" spans="1:1" ht="21.75" customHeight="1" x14ac:dyDescent="0.35">
      <c r="A228"/>
    </row>
    <row r="229" spans="1:1" ht="21.75" customHeight="1" x14ac:dyDescent="0.35">
      <c r="A229"/>
    </row>
    <row r="230" spans="1:1" ht="21.75" customHeight="1" x14ac:dyDescent="0.35">
      <c r="A230"/>
    </row>
    <row r="231" spans="1:1" ht="21.75" customHeight="1" x14ac:dyDescent="0.35">
      <c r="A231"/>
    </row>
    <row r="232" spans="1:1" ht="21.75" customHeight="1" x14ac:dyDescent="0.35">
      <c r="A232"/>
    </row>
    <row r="233" spans="1:1" ht="21.75" customHeight="1" x14ac:dyDescent="0.35">
      <c r="A233"/>
    </row>
    <row r="234" spans="1:1" ht="21.75" customHeight="1" x14ac:dyDescent="0.35">
      <c r="A234"/>
    </row>
    <row r="235" spans="1:1" ht="21.75" customHeight="1" x14ac:dyDescent="0.35">
      <c r="A235"/>
    </row>
    <row r="236" spans="1:1" ht="21.75" customHeight="1" x14ac:dyDescent="0.35">
      <c r="A236"/>
    </row>
    <row r="237" spans="1:1" ht="21.75" customHeight="1" x14ac:dyDescent="0.35">
      <c r="A237"/>
    </row>
    <row r="238" spans="1:1" ht="21.75" customHeight="1" x14ac:dyDescent="0.35">
      <c r="A238"/>
    </row>
    <row r="239" spans="1:1" ht="21.75" customHeight="1" x14ac:dyDescent="0.35">
      <c r="A239"/>
    </row>
    <row r="240" spans="1:1" ht="21.75" customHeight="1" x14ac:dyDescent="0.35">
      <c r="A240"/>
    </row>
    <row r="241" spans="1:1" ht="21.75" customHeight="1" x14ac:dyDescent="0.35">
      <c r="A241"/>
    </row>
    <row r="242" spans="1:1" ht="21.75" customHeight="1" x14ac:dyDescent="0.35">
      <c r="A242"/>
    </row>
    <row r="243" spans="1:1" ht="21.75" customHeight="1" x14ac:dyDescent="0.35">
      <c r="A243"/>
    </row>
    <row r="244" spans="1:1" ht="21.75" customHeight="1" x14ac:dyDescent="0.35">
      <c r="A244"/>
    </row>
    <row r="245" spans="1:1" ht="21.75" customHeight="1" x14ac:dyDescent="0.35">
      <c r="A245"/>
    </row>
    <row r="246" spans="1:1" ht="21.75" customHeight="1" x14ac:dyDescent="0.35">
      <c r="A246"/>
    </row>
    <row r="247" spans="1:1" ht="21.75" customHeight="1" x14ac:dyDescent="0.35">
      <c r="A247"/>
    </row>
    <row r="248" spans="1:1" ht="21.75" customHeight="1" x14ac:dyDescent="0.35">
      <c r="A248"/>
    </row>
    <row r="249" spans="1:1" ht="21.75" customHeight="1" x14ac:dyDescent="0.35">
      <c r="A249"/>
    </row>
    <row r="250" spans="1:1" ht="21.75" customHeight="1" x14ac:dyDescent="0.35">
      <c r="A250"/>
    </row>
    <row r="251" spans="1:1" ht="21.75" customHeight="1" x14ac:dyDescent="0.35">
      <c r="A251"/>
    </row>
    <row r="252" spans="1:1" ht="21.75" customHeight="1" x14ac:dyDescent="0.35">
      <c r="A252"/>
    </row>
    <row r="253" spans="1:1" ht="21.75" customHeight="1" x14ac:dyDescent="0.35">
      <c r="A253"/>
    </row>
    <row r="254" spans="1:1" ht="21.75" customHeight="1" x14ac:dyDescent="0.35">
      <c r="A254"/>
    </row>
    <row r="255" spans="1:1" ht="21.75" customHeight="1" x14ac:dyDescent="0.35">
      <c r="A255"/>
    </row>
    <row r="256" spans="1:1" ht="21.75" customHeight="1" x14ac:dyDescent="0.35">
      <c r="A256"/>
    </row>
    <row r="257" spans="1:1" ht="21.75" customHeight="1" x14ac:dyDescent="0.35">
      <c r="A257"/>
    </row>
    <row r="258" spans="1:1" ht="21.75" customHeight="1" x14ac:dyDescent="0.35">
      <c r="A258"/>
    </row>
    <row r="259" spans="1:1" ht="21.75" customHeight="1" x14ac:dyDescent="0.35">
      <c r="A259"/>
    </row>
    <row r="260" spans="1:1" ht="21.75" customHeight="1" x14ac:dyDescent="0.35">
      <c r="A260"/>
    </row>
    <row r="261" spans="1:1" ht="21.75" customHeight="1" x14ac:dyDescent="0.35">
      <c r="A261"/>
    </row>
    <row r="262" spans="1:1" ht="21.75" customHeight="1" x14ac:dyDescent="0.35">
      <c r="A262"/>
    </row>
    <row r="263" spans="1:1" ht="21.75" customHeight="1" x14ac:dyDescent="0.35">
      <c r="A263"/>
    </row>
    <row r="264" spans="1:1" ht="21.75" customHeight="1" x14ac:dyDescent="0.35">
      <c r="A264"/>
    </row>
    <row r="265" spans="1:1" ht="21.75" customHeight="1" x14ac:dyDescent="0.35">
      <c r="A265"/>
    </row>
    <row r="266" spans="1:1" ht="21.75" customHeight="1" x14ac:dyDescent="0.35">
      <c r="A266"/>
    </row>
    <row r="267" spans="1:1" ht="21.75" customHeight="1" x14ac:dyDescent="0.35">
      <c r="A267"/>
    </row>
    <row r="268" spans="1:1" ht="21.75" customHeight="1" x14ac:dyDescent="0.35">
      <c r="A268"/>
    </row>
    <row r="269" spans="1:1" ht="21.75" customHeight="1" x14ac:dyDescent="0.35">
      <c r="A269"/>
    </row>
    <row r="270" spans="1:1" ht="21.75" customHeight="1" x14ac:dyDescent="0.35">
      <c r="A270"/>
    </row>
    <row r="271" spans="1:1" ht="21.75" customHeight="1" x14ac:dyDescent="0.35">
      <c r="A271"/>
    </row>
    <row r="272" spans="1:1" ht="21.75" customHeight="1" x14ac:dyDescent="0.35">
      <c r="A272"/>
    </row>
    <row r="273" spans="1:1" ht="21.75" customHeight="1" x14ac:dyDescent="0.35">
      <c r="A273"/>
    </row>
    <row r="274" spans="1:1" ht="21.75" customHeight="1" x14ac:dyDescent="0.35">
      <c r="A274"/>
    </row>
    <row r="275" spans="1:1" ht="21.75" customHeight="1" x14ac:dyDescent="0.35">
      <c r="A275"/>
    </row>
    <row r="276" spans="1:1" ht="21.75" customHeight="1" x14ac:dyDescent="0.35">
      <c r="A276"/>
    </row>
    <row r="277" spans="1:1" ht="21.75" customHeight="1" x14ac:dyDescent="0.35">
      <c r="A277"/>
    </row>
    <row r="278" spans="1:1" ht="21.75" customHeight="1" x14ac:dyDescent="0.35">
      <c r="A278"/>
    </row>
    <row r="279" spans="1:1" ht="21.75" customHeight="1" x14ac:dyDescent="0.35">
      <c r="A279"/>
    </row>
    <row r="280" spans="1:1" ht="21.75" customHeight="1" x14ac:dyDescent="0.35">
      <c r="A280"/>
    </row>
    <row r="281" spans="1:1" ht="21.75" customHeight="1" x14ac:dyDescent="0.35">
      <c r="A281"/>
    </row>
    <row r="282" spans="1:1" ht="21.75" customHeight="1" x14ac:dyDescent="0.35">
      <c r="A282"/>
    </row>
    <row r="283" spans="1:1" ht="21.75" customHeight="1" x14ac:dyDescent="0.35">
      <c r="A283"/>
    </row>
    <row r="284" spans="1:1" ht="21.75" customHeight="1" x14ac:dyDescent="0.35">
      <c r="A284"/>
    </row>
    <row r="285" spans="1:1" ht="21.75" customHeight="1" x14ac:dyDescent="0.35">
      <c r="A285"/>
    </row>
    <row r="286" spans="1:1" ht="21.75" customHeight="1" x14ac:dyDescent="0.35">
      <c r="A286"/>
    </row>
    <row r="287" spans="1:1" ht="21.75" customHeight="1" x14ac:dyDescent="0.35">
      <c r="A287"/>
    </row>
    <row r="288" spans="1:1" ht="21.75" customHeight="1" x14ac:dyDescent="0.35">
      <c r="A288"/>
    </row>
    <row r="289" spans="1:1" ht="21.75" customHeight="1" x14ac:dyDescent="0.35">
      <c r="A289"/>
    </row>
    <row r="290" spans="1:1" ht="21.75" customHeight="1" x14ac:dyDescent="0.35">
      <c r="A290"/>
    </row>
    <row r="291" spans="1:1" ht="21.75" customHeight="1" x14ac:dyDescent="0.35">
      <c r="A291"/>
    </row>
    <row r="292" spans="1:1" ht="21.75" customHeight="1" x14ac:dyDescent="0.35">
      <c r="A292"/>
    </row>
    <row r="293" spans="1:1" ht="21.75" customHeight="1" x14ac:dyDescent="0.35">
      <c r="A293"/>
    </row>
    <row r="294" spans="1:1" ht="21.75" customHeight="1" x14ac:dyDescent="0.35">
      <c r="A294"/>
    </row>
    <row r="295" spans="1:1" ht="21.75" customHeight="1" x14ac:dyDescent="0.35">
      <c r="A295"/>
    </row>
    <row r="296" spans="1:1" ht="21.75" customHeight="1" x14ac:dyDescent="0.35">
      <c r="A296"/>
    </row>
    <row r="297" spans="1:1" ht="21.75" customHeight="1" x14ac:dyDescent="0.35">
      <c r="A297"/>
    </row>
    <row r="298" spans="1:1" ht="21.75" customHeight="1" x14ac:dyDescent="0.35">
      <c r="A298"/>
    </row>
    <row r="299" spans="1:1" ht="21.75" customHeight="1" x14ac:dyDescent="0.35">
      <c r="A299"/>
    </row>
    <row r="300" spans="1:1" ht="21.75" customHeight="1" x14ac:dyDescent="0.35">
      <c r="A300"/>
    </row>
    <row r="301" spans="1:1" ht="21.75" customHeight="1" x14ac:dyDescent="0.35">
      <c r="A301"/>
    </row>
    <row r="302" spans="1:1" ht="21.75" customHeight="1" x14ac:dyDescent="0.35">
      <c r="A302"/>
    </row>
    <row r="303" spans="1:1" ht="21.75" customHeight="1" x14ac:dyDescent="0.35">
      <c r="A303"/>
    </row>
    <row r="304" spans="1:1" ht="21.75" customHeight="1" x14ac:dyDescent="0.35">
      <c r="A304"/>
    </row>
    <row r="305" spans="1:1" ht="21.75" customHeight="1" x14ac:dyDescent="0.35">
      <c r="A305"/>
    </row>
    <row r="306" spans="1:1" ht="21.75" customHeight="1" x14ac:dyDescent="0.35">
      <c r="A306"/>
    </row>
    <row r="307" spans="1:1" ht="21.75" customHeight="1" x14ac:dyDescent="0.35">
      <c r="A307"/>
    </row>
    <row r="308" spans="1:1" ht="21.75" customHeight="1" x14ac:dyDescent="0.35">
      <c r="A308"/>
    </row>
    <row r="309" spans="1:1" ht="21.75" customHeight="1" x14ac:dyDescent="0.35">
      <c r="A309"/>
    </row>
    <row r="310" spans="1:1" ht="21.75" customHeight="1" x14ac:dyDescent="0.35">
      <c r="A310"/>
    </row>
    <row r="311" spans="1:1" ht="21.75" customHeight="1" x14ac:dyDescent="0.35">
      <c r="A311"/>
    </row>
    <row r="312" spans="1:1" ht="21.75" customHeight="1" x14ac:dyDescent="0.35">
      <c r="A312"/>
    </row>
    <row r="313" spans="1:1" ht="21.75" customHeight="1" x14ac:dyDescent="0.35">
      <c r="A313"/>
    </row>
    <row r="314" spans="1:1" ht="21.75" customHeight="1" x14ac:dyDescent="0.35">
      <c r="A314"/>
    </row>
    <row r="315" spans="1:1" ht="21.75" customHeight="1" x14ac:dyDescent="0.35">
      <c r="A315"/>
    </row>
    <row r="316" spans="1:1" ht="21.75" customHeight="1" x14ac:dyDescent="0.35">
      <c r="A316"/>
    </row>
    <row r="317" spans="1:1" ht="21.75" customHeight="1" x14ac:dyDescent="0.35">
      <c r="A317"/>
    </row>
    <row r="318" spans="1:1" ht="21.75" customHeight="1" x14ac:dyDescent="0.35">
      <c r="A318"/>
    </row>
    <row r="319" spans="1:1" ht="21.75" customHeight="1" x14ac:dyDescent="0.35">
      <c r="A319"/>
    </row>
    <row r="320" spans="1:1" ht="21.75" customHeight="1" x14ac:dyDescent="0.35">
      <c r="A320"/>
    </row>
    <row r="321" spans="1:1" ht="21.75" customHeight="1" x14ac:dyDescent="0.35">
      <c r="A321"/>
    </row>
    <row r="322" spans="1:1" ht="21.75" customHeight="1" x14ac:dyDescent="0.35">
      <c r="A322"/>
    </row>
    <row r="323" spans="1:1" ht="21.75" customHeight="1" x14ac:dyDescent="0.35">
      <c r="A323"/>
    </row>
    <row r="324" spans="1:1" ht="21.75" customHeight="1" x14ac:dyDescent="0.35">
      <c r="A324"/>
    </row>
    <row r="325" spans="1:1" ht="21.75" customHeight="1" x14ac:dyDescent="0.35">
      <c r="A325"/>
    </row>
    <row r="326" spans="1:1" ht="21.75" customHeight="1" x14ac:dyDescent="0.35">
      <c r="A326"/>
    </row>
    <row r="327" spans="1:1" ht="21.75" customHeight="1" x14ac:dyDescent="0.35">
      <c r="A327"/>
    </row>
    <row r="328" spans="1:1" ht="21.75" customHeight="1" x14ac:dyDescent="0.35">
      <c r="A328"/>
    </row>
    <row r="329" spans="1:1" ht="21.75" customHeight="1" x14ac:dyDescent="0.35">
      <c r="A329"/>
    </row>
    <row r="330" spans="1:1" ht="21.75" customHeight="1" x14ac:dyDescent="0.35">
      <c r="A330"/>
    </row>
    <row r="331" spans="1:1" ht="21.75" customHeight="1" x14ac:dyDescent="0.35">
      <c r="A331"/>
    </row>
    <row r="332" spans="1:1" ht="21.75" customHeight="1" x14ac:dyDescent="0.35">
      <c r="A332"/>
    </row>
    <row r="333" spans="1:1" ht="21.75" customHeight="1" x14ac:dyDescent="0.35">
      <c r="A333"/>
    </row>
    <row r="334" spans="1:1" ht="21.75" customHeight="1" x14ac:dyDescent="0.35">
      <c r="A334"/>
    </row>
    <row r="335" spans="1:1" ht="21.75" customHeight="1" x14ac:dyDescent="0.35">
      <c r="A335"/>
    </row>
    <row r="336" spans="1:1" ht="21.75" customHeight="1" x14ac:dyDescent="0.35">
      <c r="A336"/>
    </row>
    <row r="337" spans="1:1" ht="21.75" customHeight="1" x14ac:dyDescent="0.35">
      <c r="A337"/>
    </row>
    <row r="338" spans="1:1" ht="21.75" customHeight="1" x14ac:dyDescent="0.35">
      <c r="A338"/>
    </row>
    <row r="339" spans="1:1" ht="21.75" customHeight="1" x14ac:dyDescent="0.35">
      <c r="A339"/>
    </row>
    <row r="340" spans="1:1" ht="21.75" customHeight="1" x14ac:dyDescent="0.35">
      <c r="A340"/>
    </row>
    <row r="341" spans="1:1" ht="21.75" customHeight="1" x14ac:dyDescent="0.35">
      <c r="A341"/>
    </row>
    <row r="342" spans="1:1" ht="21.75" customHeight="1" x14ac:dyDescent="0.35">
      <c r="A342"/>
    </row>
    <row r="343" spans="1:1" ht="21.75" customHeight="1" x14ac:dyDescent="0.35">
      <c r="A343"/>
    </row>
    <row r="344" spans="1:1" ht="21.75" customHeight="1" x14ac:dyDescent="0.35">
      <c r="A344"/>
    </row>
    <row r="345" spans="1:1" ht="21.75" customHeight="1" x14ac:dyDescent="0.35">
      <c r="A345"/>
    </row>
    <row r="346" spans="1:1" ht="21.75" customHeight="1" x14ac:dyDescent="0.35">
      <c r="A346"/>
    </row>
    <row r="347" spans="1:1" ht="21.75" customHeight="1" x14ac:dyDescent="0.35">
      <c r="A347"/>
    </row>
    <row r="348" spans="1:1" ht="21.75" customHeight="1" x14ac:dyDescent="0.35">
      <c r="A348"/>
    </row>
    <row r="349" spans="1:1" ht="21.75" customHeight="1" x14ac:dyDescent="0.35">
      <c r="A349"/>
    </row>
    <row r="350" spans="1:1" ht="21.75" customHeight="1" x14ac:dyDescent="0.35">
      <c r="A350"/>
    </row>
    <row r="351" spans="1:1" ht="21.75" customHeight="1" x14ac:dyDescent="0.35">
      <c r="A351"/>
    </row>
    <row r="352" spans="1:1" ht="21.75" customHeight="1" x14ac:dyDescent="0.35">
      <c r="A352"/>
    </row>
    <row r="353" spans="1:1" ht="21.75" customHeight="1" x14ac:dyDescent="0.35">
      <c r="A353"/>
    </row>
  </sheetData>
  <mergeCells count="1">
    <mergeCell ref="D6:H6"/>
  </mergeCells>
  <dataValidations count="1">
    <dataValidation type="list" allowBlank="1" showInputMessage="1" showErrorMessage="1" sqref="R6" xr:uid="{3C301A51-24D1-4E5D-AE27-DA0F4C238135}">
      <formula1>$T$2:$T$3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Fig. 6.1</vt:lpstr>
      <vt:lpstr>Fig. 6.2</vt:lpstr>
      <vt:lpstr>Fig. 6.3</vt:lpstr>
      <vt:lpstr>Fig. 6.4</vt:lpstr>
      <vt:lpstr>Fig. 6.5</vt:lpstr>
      <vt:lpstr>Fig. 6.6</vt:lpstr>
      <vt:lpstr>Fig. 6.7</vt:lpstr>
      <vt:lpstr>Fig. 6.8</vt:lpstr>
      <vt:lpstr>Fig. 6.9</vt:lpstr>
      <vt:lpstr>Fig. 6.10</vt:lpstr>
      <vt:lpstr>Fig 6.11</vt:lpstr>
      <vt:lpstr>Fig. 6.12</vt:lpstr>
      <vt:lpstr>Fig. 6.13</vt:lpstr>
      <vt:lpstr>Fig. 6.14</vt:lpstr>
      <vt:lpstr>Case_Choice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2019-02-27T14:32:04Z</dcterms:created>
  <dcterms:modified xsi:type="dcterms:W3CDTF">2022-12-08T04:05:31Z</dcterms:modified>
</cp:coreProperties>
</file>