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921b89f68d3868/Documents/School Work/Baruch CAPS/Derivatives/"/>
    </mc:Choice>
  </mc:AlternateContent>
  <xr:revisionPtr revIDLastSave="0" documentId="8_{9900CE54-DA3A-4068-91C1-24A7AEF53E01}" xr6:coauthVersionLast="47" xr6:coauthVersionMax="47" xr10:uidLastSave="{00000000-0000-0000-0000-000000000000}"/>
  <bookViews>
    <workbookView xWindow="-110" yWindow="-110" windowWidth="19420" windowHeight="10420" xr2:uid="{A358EA30-7D3C-4644-A9AB-DB1BBBFADF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K27" i="1" s="1"/>
  <c r="K25" i="1"/>
  <c r="K24" i="1"/>
  <c r="K23" i="1"/>
  <c r="K22" i="1"/>
  <c r="G19" i="1"/>
  <c r="K19" i="1" s="1"/>
  <c r="J37" i="1"/>
  <c r="K37" i="1" s="1"/>
  <c r="H37" i="1"/>
  <c r="K36" i="1"/>
  <c r="J36" i="1"/>
  <c r="H36" i="1"/>
  <c r="J35" i="1"/>
  <c r="K35" i="1" s="1"/>
  <c r="H35" i="1"/>
  <c r="J34" i="1"/>
  <c r="K34" i="1" s="1"/>
  <c r="H34" i="1"/>
  <c r="J33" i="1"/>
  <c r="K33" i="1" s="1"/>
  <c r="H33" i="1"/>
  <c r="K32" i="1"/>
  <c r="J32" i="1"/>
  <c r="H32" i="1"/>
  <c r="I27" i="1"/>
  <c r="I26" i="1"/>
  <c r="J26" i="1" s="1"/>
  <c r="G26" i="1"/>
  <c r="K26" i="1" s="1"/>
  <c r="I25" i="1"/>
  <c r="J25" i="1" s="1"/>
  <c r="G25" i="1"/>
  <c r="I24" i="1"/>
  <c r="J24" i="1" s="1"/>
  <c r="G24" i="1"/>
  <c r="I23" i="1"/>
  <c r="J23" i="1" s="1"/>
  <c r="G23" i="1"/>
  <c r="I22" i="1"/>
  <c r="J22" i="1" s="1"/>
  <c r="G22" i="1"/>
  <c r="K21" i="1"/>
  <c r="I21" i="1"/>
  <c r="J21" i="1" s="1"/>
  <c r="L21" i="1" s="1"/>
  <c r="G21" i="1"/>
  <c r="K20" i="1"/>
  <c r="J20" i="1"/>
  <c r="L20" i="1" s="1"/>
  <c r="I20" i="1"/>
  <c r="G20" i="1"/>
  <c r="I19" i="1"/>
  <c r="J19" i="1" s="1"/>
  <c r="L19" i="1" s="1"/>
  <c r="I18" i="1"/>
  <c r="J18" i="1" s="1"/>
  <c r="L18" i="1" s="1"/>
  <c r="G18" i="1"/>
  <c r="K18" i="1" s="1"/>
  <c r="L27" i="1" l="1"/>
  <c r="J27" i="1"/>
  <c r="L26" i="1"/>
</calcChain>
</file>

<file path=xl/sharedStrings.xml><?xml version="1.0" encoding="utf-8"?>
<sst xmlns="http://schemas.openxmlformats.org/spreadsheetml/2006/main" count="92" uniqueCount="43">
  <si>
    <t>Problem 13-2a-13.2b</t>
  </si>
  <si>
    <t>CALL</t>
  </si>
  <si>
    <t>PUT</t>
  </si>
  <si>
    <t>Exercise Price</t>
  </si>
  <si>
    <t>March</t>
  </si>
  <si>
    <t>April</t>
  </si>
  <si>
    <t>May</t>
  </si>
  <si>
    <t>(X)</t>
  </si>
  <si>
    <t>INPUT</t>
  </si>
  <si>
    <t>OUTPUT</t>
  </si>
  <si>
    <t>a</t>
  </si>
  <si>
    <t>Action</t>
  </si>
  <si>
    <t>Date</t>
  </si>
  <si>
    <t>Option</t>
  </si>
  <si>
    <t>Stock
Price</t>
  </si>
  <si>
    <t>Premium
(Pay)/Rec</t>
  </si>
  <si>
    <t>Payoff</t>
  </si>
  <si>
    <t>Profit /Loss</t>
  </si>
  <si>
    <t>BE (Stock)</t>
  </si>
  <si>
    <t>HPR %</t>
  </si>
  <si>
    <t>Buy</t>
  </si>
  <si>
    <t>Call</t>
  </si>
  <si>
    <t>Put</t>
  </si>
  <si>
    <t xml:space="preserve">Buy </t>
  </si>
  <si>
    <t>Sell</t>
  </si>
  <si>
    <t>Straddle</t>
  </si>
  <si>
    <t>b</t>
  </si>
  <si>
    <t>Exercise Price 1</t>
  </si>
  <si>
    <t>Exercise Price 2</t>
  </si>
  <si>
    <t>Total Payoff</t>
  </si>
  <si>
    <t>Total Profit/Loss</t>
  </si>
  <si>
    <t>STRATEGY</t>
  </si>
  <si>
    <t>Bull 
Call Spread</t>
  </si>
  <si>
    <t>Bull Call Spread = Buy Low Call / Sell High Call</t>
  </si>
  <si>
    <t>Bull 
Put
 Spread</t>
  </si>
  <si>
    <t>Bull Put Spread = Buy Low Put / Sell High Put</t>
  </si>
  <si>
    <t>Bear 
Put 
Spread</t>
  </si>
  <si>
    <t>Bear Put Spread = Buy High Put / Sell Low Put</t>
  </si>
  <si>
    <t>Bear 
Call Spread</t>
  </si>
  <si>
    <t>Bear Call Spread = Buy High Call / Sell Low Call</t>
  </si>
  <si>
    <t>Butterfly 
Call
Spread</t>
  </si>
  <si>
    <t>Long Buttefly Call Spread = Buy High Call / Buy Low Call / Sell Average Call twice</t>
  </si>
  <si>
    <t>Short Buttefly Call Spread =Sell High Call / Sell Low Call /Buy Average Call twice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</si>
</sst>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.5"/>
      <color rgb="FFFFFFFF"/>
      <name val="Times New Roman"/>
      <family val="1"/>
    </font>
    <font>
      <b/>
      <sz val="10.5"/>
      <color rgb="FF000000"/>
      <name val="Times New Roman"/>
      <family val="1"/>
    </font>
    <font>
      <sz val="10.5"/>
      <color rgb="FF000000"/>
      <name val="Calibri"/>
      <family val="2"/>
      <scheme val="minor"/>
    </font>
    <font>
      <b/>
      <sz val="10.5"/>
      <color theme="1"/>
      <name val="Times New Roman"/>
      <family val="1"/>
    </font>
    <font>
      <sz val="10.5"/>
      <color rgb="FF000000"/>
      <name val="Times New Roman"/>
      <family val="1"/>
    </font>
    <font>
      <sz val="10.5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.5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5" fillId="3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2" fontId="6" fillId="4" borderId="6" xfId="0" applyNumberFormat="1" applyFont="1" applyFill="1" applyBorder="1" applyAlignment="1">
      <alignment horizontal="center" vertical="center"/>
    </xf>
    <xf numFmtId="2" fontId="6" fillId="5" borderId="6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8" fillId="5" borderId="6" xfId="0" applyFont="1" applyFill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2" fontId="9" fillId="7" borderId="6" xfId="0" applyNumberFormat="1" applyFont="1" applyFill="1" applyBorder="1" applyAlignment="1">
      <alignment horizontal="center" vertical="center"/>
    </xf>
    <xf numFmtId="10" fontId="9" fillId="7" borderId="6" xfId="1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8" fillId="5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0" fontId="0" fillId="0" borderId="16" xfId="0" applyBorder="1"/>
    <xf numFmtId="0" fontId="0" fillId="0" borderId="17" xfId="0" applyBorder="1"/>
    <xf numFmtId="0" fontId="10" fillId="0" borderId="12" xfId="0" applyFont="1" applyBorder="1" applyAlignment="1">
      <alignment horizontal="left" vertical="center"/>
    </xf>
    <xf numFmtId="0" fontId="0" fillId="0" borderId="13" xfId="0" applyBorder="1"/>
    <xf numFmtId="0" fontId="0" fillId="0" borderId="14" xfId="0" applyBorder="1"/>
    <xf numFmtId="0" fontId="5" fillId="3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6" borderId="9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5" fillId="6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AF53E-59E0-4E3D-97C4-420858CA4821}">
  <dimension ref="A1:S37"/>
  <sheetViews>
    <sheetView tabSelected="1" topLeftCell="A14" workbookViewId="0">
      <selection activeCell="G27" sqref="G27"/>
    </sheetView>
  </sheetViews>
  <sheetFormatPr defaultRowHeight="14.5" x14ac:dyDescent="0.35"/>
  <cols>
    <col min="10" max="10" width="10.08984375" customWidth="1"/>
    <col min="11" max="11" width="9.90625" customWidth="1"/>
  </cols>
  <sheetData>
    <row r="1" spans="1:12" ht="21" x14ac:dyDescent="0.5">
      <c r="B1" s="1" t="s">
        <v>0</v>
      </c>
    </row>
    <row r="3" spans="1:12" ht="15" thickBot="1" x14ac:dyDescent="0.4"/>
    <row r="4" spans="1:12" ht="18" customHeight="1" x14ac:dyDescent="0.35">
      <c r="B4" s="2"/>
      <c r="C4" s="39" t="s">
        <v>1</v>
      </c>
      <c r="D4" s="40"/>
      <c r="E4" s="41"/>
      <c r="F4" s="42" t="s">
        <v>2</v>
      </c>
      <c r="G4" s="43"/>
      <c r="H4" s="43"/>
    </row>
    <row r="5" spans="1:12" ht="27" x14ac:dyDescent="0.35">
      <c r="B5" s="3" t="s">
        <v>3</v>
      </c>
      <c r="C5" s="44" t="s">
        <v>4</v>
      </c>
      <c r="D5" s="44" t="s">
        <v>5</v>
      </c>
      <c r="E5" s="44" t="s">
        <v>6</v>
      </c>
      <c r="F5" s="44" t="s">
        <v>4</v>
      </c>
      <c r="G5" s="44" t="s">
        <v>5</v>
      </c>
      <c r="H5" s="44" t="s">
        <v>6</v>
      </c>
    </row>
    <row r="6" spans="1:12" ht="18" customHeight="1" x14ac:dyDescent="0.35">
      <c r="B6" s="3" t="s">
        <v>7</v>
      </c>
      <c r="C6" s="44"/>
      <c r="D6" s="44"/>
      <c r="E6" s="44"/>
      <c r="F6" s="44"/>
      <c r="G6" s="44"/>
      <c r="H6" s="44"/>
    </row>
    <row r="7" spans="1:12" ht="18" customHeight="1" x14ac:dyDescent="0.35">
      <c r="B7" s="4">
        <v>150</v>
      </c>
      <c r="C7" s="5">
        <v>20</v>
      </c>
      <c r="D7" s="5">
        <v>21.5</v>
      </c>
      <c r="E7" s="5">
        <v>23</v>
      </c>
      <c r="F7" s="6">
        <v>3</v>
      </c>
      <c r="G7" s="6">
        <v>3.5</v>
      </c>
      <c r="H7" s="6">
        <v>4.45</v>
      </c>
    </row>
    <row r="8" spans="1:12" ht="18" customHeight="1" x14ac:dyDescent="0.35">
      <c r="B8" s="4">
        <v>155</v>
      </c>
      <c r="C8" s="5">
        <v>15.5</v>
      </c>
      <c r="D8" s="5">
        <v>16.25</v>
      </c>
      <c r="E8" s="5">
        <v>17.75</v>
      </c>
      <c r="F8" s="6">
        <v>4.0999999999999996</v>
      </c>
      <c r="G8" s="6">
        <v>4.9000000000000004</v>
      </c>
      <c r="H8" s="6">
        <v>5.9</v>
      </c>
    </row>
    <row r="9" spans="1:12" ht="18" customHeight="1" x14ac:dyDescent="0.35">
      <c r="B9" s="4">
        <v>160</v>
      </c>
      <c r="C9" s="5">
        <v>12.5</v>
      </c>
      <c r="D9" s="5">
        <v>12.85</v>
      </c>
      <c r="E9" s="5">
        <v>13.5</v>
      </c>
      <c r="F9" s="6">
        <v>5.3</v>
      </c>
      <c r="G9" s="6">
        <v>6</v>
      </c>
      <c r="H9" s="6">
        <v>6.8</v>
      </c>
    </row>
    <row r="10" spans="1:12" ht="18" customHeight="1" x14ac:dyDescent="0.35">
      <c r="B10" s="4">
        <v>165</v>
      </c>
      <c r="C10" s="5">
        <v>8.1</v>
      </c>
      <c r="D10" s="5">
        <v>9</v>
      </c>
      <c r="E10" s="5">
        <v>10.65</v>
      </c>
      <c r="F10" s="6">
        <v>7</v>
      </c>
      <c r="G10" s="6">
        <v>8</v>
      </c>
      <c r="H10" s="6">
        <v>9.1999999999999993</v>
      </c>
    </row>
    <row r="11" spans="1:12" ht="18" customHeight="1" x14ac:dyDescent="0.35">
      <c r="B11" s="4">
        <v>170</v>
      </c>
      <c r="C11" s="5">
        <v>5.2</v>
      </c>
      <c r="D11" s="5">
        <v>6.3</v>
      </c>
      <c r="E11" s="5">
        <v>8.5</v>
      </c>
      <c r="F11" s="6">
        <v>9.4</v>
      </c>
      <c r="G11" s="6">
        <v>10.75</v>
      </c>
      <c r="H11" s="6">
        <v>12.45</v>
      </c>
    </row>
    <row r="12" spans="1:12" ht="18" customHeight="1" x14ac:dyDescent="0.35">
      <c r="B12" s="4">
        <v>175</v>
      </c>
      <c r="C12" s="5">
        <v>3.25</v>
      </c>
      <c r="D12" s="5">
        <v>4.25</v>
      </c>
      <c r="E12" s="5">
        <v>5.75</v>
      </c>
      <c r="F12" s="6">
        <v>13</v>
      </c>
      <c r="G12" s="6">
        <v>14.3</v>
      </c>
      <c r="H12" s="6">
        <v>14.2</v>
      </c>
    </row>
    <row r="13" spans="1:12" ht="18" customHeight="1" x14ac:dyDescent="0.35">
      <c r="B13" s="4">
        <v>180</v>
      </c>
      <c r="C13" s="5">
        <v>2.5</v>
      </c>
      <c r="D13" s="5">
        <v>3.4</v>
      </c>
      <c r="E13" s="5">
        <v>4.45</v>
      </c>
      <c r="F13" s="6">
        <v>15</v>
      </c>
      <c r="G13" s="6">
        <v>16.100000000000001</v>
      </c>
      <c r="H13" s="6">
        <v>17.75</v>
      </c>
    </row>
    <row r="14" spans="1:12" ht="18" customHeight="1" x14ac:dyDescent="0.35"/>
    <row r="15" spans="1:12" ht="18" customHeight="1" x14ac:dyDescent="0.35">
      <c r="B15" s="7" t="s">
        <v>8</v>
      </c>
      <c r="C15" s="7"/>
      <c r="D15" s="7"/>
      <c r="E15" s="7"/>
      <c r="F15" s="7"/>
      <c r="G15" s="7"/>
      <c r="H15" s="7"/>
      <c r="I15" s="7" t="s">
        <v>9</v>
      </c>
      <c r="J15" s="7"/>
      <c r="K15" s="7"/>
    </row>
    <row r="16" spans="1:12" ht="18" customHeight="1" x14ac:dyDescent="0.35">
      <c r="A16" s="8" t="s">
        <v>10</v>
      </c>
      <c r="B16" s="37" t="s">
        <v>11</v>
      </c>
      <c r="C16" s="38" t="s">
        <v>12</v>
      </c>
      <c r="D16" s="38" t="s">
        <v>13</v>
      </c>
      <c r="E16" s="38" t="s">
        <v>3</v>
      </c>
      <c r="F16" s="26" t="s">
        <v>14</v>
      </c>
      <c r="G16" s="26" t="s">
        <v>15</v>
      </c>
      <c r="I16" s="36" t="s">
        <v>16</v>
      </c>
      <c r="J16" s="36" t="s">
        <v>17</v>
      </c>
      <c r="K16" s="36" t="s">
        <v>18</v>
      </c>
      <c r="L16" s="36" t="s">
        <v>19</v>
      </c>
    </row>
    <row r="17" spans="1:19" ht="18" customHeight="1" x14ac:dyDescent="0.35">
      <c r="B17" s="37"/>
      <c r="C17" s="38"/>
      <c r="D17" s="38"/>
      <c r="E17" s="38"/>
      <c r="F17" s="27"/>
      <c r="G17" s="27"/>
      <c r="I17" s="36"/>
      <c r="J17" s="36"/>
      <c r="K17" s="36"/>
      <c r="L17" s="36"/>
    </row>
    <row r="18" spans="1:19" ht="18" customHeight="1" x14ac:dyDescent="0.35">
      <c r="B18" s="9" t="s">
        <v>20</v>
      </c>
      <c r="C18" s="9" t="s">
        <v>4</v>
      </c>
      <c r="D18" s="9" t="s">
        <v>21</v>
      </c>
      <c r="E18" s="9">
        <v>150</v>
      </c>
      <c r="F18" s="9">
        <v>175</v>
      </c>
      <c r="G18" s="10">
        <f>-C7</f>
        <v>-20</v>
      </c>
      <c r="I18" s="11">
        <f>MAX(0,F18-E18)</f>
        <v>25</v>
      </c>
      <c r="J18" s="12">
        <f>+I18+G18</f>
        <v>5</v>
      </c>
      <c r="K18" s="12">
        <f>+E18-G18</f>
        <v>170</v>
      </c>
      <c r="L18" s="13">
        <f>+J18/-G18</f>
        <v>0.25</v>
      </c>
    </row>
    <row r="19" spans="1:19" ht="18" customHeight="1" x14ac:dyDescent="0.35">
      <c r="B19" s="9" t="s">
        <v>20</v>
      </c>
      <c r="C19" s="9" t="s">
        <v>5</v>
      </c>
      <c r="D19" s="9" t="s">
        <v>21</v>
      </c>
      <c r="E19" s="9">
        <v>165</v>
      </c>
      <c r="F19" s="9">
        <v>165</v>
      </c>
      <c r="G19" s="10">
        <f>-D10</f>
        <v>-9</v>
      </c>
      <c r="I19" s="11">
        <f>MAX(0,F19-E19)</f>
        <v>0</v>
      </c>
      <c r="J19" s="12">
        <f t="shared" ref="J19:J27" si="0">+I19+G19</f>
        <v>-9</v>
      </c>
      <c r="K19" s="12">
        <f>+E19-G19</f>
        <v>174</v>
      </c>
      <c r="L19" s="13">
        <f>+J19/-G19</f>
        <v>-1</v>
      </c>
    </row>
    <row r="20" spans="1:19" ht="18" customHeight="1" x14ac:dyDescent="0.35">
      <c r="B20" s="9" t="s">
        <v>20</v>
      </c>
      <c r="C20" s="9" t="s">
        <v>6</v>
      </c>
      <c r="D20" s="9" t="s">
        <v>22</v>
      </c>
      <c r="E20" s="9">
        <v>170</v>
      </c>
      <c r="F20" s="9">
        <v>160</v>
      </c>
      <c r="G20" s="10">
        <f>-H11</f>
        <v>-12.45</v>
      </c>
      <c r="I20" s="11">
        <f>MAX(0,E20-F20)</f>
        <v>10</v>
      </c>
      <c r="J20" s="12">
        <f t="shared" si="0"/>
        <v>-2.4499999999999993</v>
      </c>
      <c r="K20" s="12">
        <f>+E20+G20</f>
        <v>157.55000000000001</v>
      </c>
      <c r="L20" s="13">
        <f t="shared" ref="L20:L21" si="1">+J20/-G20</f>
        <v>-0.19678714859437746</v>
      </c>
    </row>
    <row r="21" spans="1:19" ht="18" customHeight="1" x14ac:dyDescent="0.35">
      <c r="B21" s="9" t="s">
        <v>23</v>
      </c>
      <c r="C21" s="9" t="s">
        <v>4</v>
      </c>
      <c r="D21" s="9" t="s">
        <v>22</v>
      </c>
      <c r="E21" s="9">
        <v>180</v>
      </c>
      <c r="F21" s="9">
        <v>162</v>
      </c>
      <c r="G21" s="10">
        <f>-F13</f>
        <v>-15</v>
      </c>
      <c r="I21" s="11">
        <f t="shared" ref="I21" si="2">MAX(0,E21-F21)</f>
        <v>18</v>
      </c>
      <c r="J21" s="12">
        <f t="shared" si="0"/>
        <v>3</v>
      </c>
      <c r="K21" s="12">
        <f t="shared" ref="K21:K23" si="3">+E21+G21</f>
        <v>165</v>
      </c>
      <c r="L21" s="13">
        <f t="shared" si="1"/>
        <v>0.2</v>
      </c>
    </row>
    <row r="22" spans="1:19" ht="18" customHeight="1" x14ac:dyDescent="0.35">
      <c r="B22" s="9" t="s">
        <v>24</v>
      </c>
      <c r="C22" s="9" t="s">
        <v>6</v>
      </c>
      <c r="D22" s="9" t="s">
        <v>22</v>
      </c>
      <c r="E22" s="9">
        <v>165</v>
      </c>
      <c r="F22" s="9">
        <v>125</v>
      </c>
      <c r="G22" s="10">
        <f>+H10</f>
        <v>9.1999999999999993</v>
      </c>
      <c r="I22" s="11">
        <f>-MAX(0,E22-F22)</f>
        <v>-40</v>
      </c>
      <c r="J22" s="12">
        <f t="shared" si="0"/>
        <v>-30.8</v>
      </c>
      <c r="K22" s="12">
        <f>+E22-G22</f>
        <v>155.80000000000001</v>
      </c>
      <c r="L22" s="14"/>
    </row>
    <row r="23" spans="1:19" ht="18" customHeight="1" x14ac:dyDescent="0.35">
      <c r="B23" s="9" t="s">
        <v>24</v>
      </c>
      <c r="C23" s="9" t="s">
        <v>5</v>
      </c>
      <c r="D23" s="9" t="s">
        <v>22</v>
      </c>
      <c r="E23" s="9">
        <v>175</v>
      </c>
      <c r="F23" s="9">
        <v>165</v>
      </c>
      <c r="G23" s="10">
        <f>+G12</f>
        <v>14.3</v>
      </c>
      <c r="I23" s="11">
        <f>-MAX(0,E23-F23)</f>
        <v>-10</v>
      </c>
      <c r="J23" s="12">
        <f t="shared" si="0"/>
        <v>4.3000000000000007</v>
      </c>
      <c r="K23" s="12">
        <f>+E23-G23</f>
        <v>160.69999999999999</v>
      </c>
      <c r="L23" s="14"/>
    </row>
    <row r="24" spans="1:19" ht="18" customHeight="1" x14ac:dyDescent="0.35">
      <c r="B24" s="9" t="s">
        <v>24</v>
      </c>
      <c r="C24" s="9" t="s">
        <v>6</v>
      </c>
      <c r="D24" s="9" t="s">
        <v>21</v>
      </c>
      <c r="E24" s="9">
        <v>155</v>
      </c>
      <c r="F24" s="9">
        <v>180</v>
      </c>
      <c r="G24" s="10">
        <f>+E8</f>
        <v>17.75</v>
      </c>
      <c r="I24" s="11">
        <f>-MAX(0,F24-E24)</f>
        <v>-25</v>
      </c>
      <c r="J24" s="12">
        <f t="shared" si="0"/>
        <v>-7.25</v>
      </c>
      <c r="K24" s="12">
        <f>+E24+G24</f>
        <v>172.75</v>
      </c>
      <c r="L24" s="36" t="s">
        <v>18</v>
      </c>
    </row>
    <row r="25" spans="1:19" ht="18" customHeight="1" x14ac:dyDescent="0.35">
      <c r="B25" s="9" t="s">
        <v>24</v>
      </c>
      <c r="C25" s="9" t="s">
        <v>5</v>
      </c>
      <c r="D25" s="9" t="s">
        <v>21</v>
      </c>
      <c r="E25" s="9">
        <v>150</v>
      </c>
      <c r="F25" s="9">
        <v>165</v>
      </c>
      <c r="G25" s="10">
        <f>+D7</f>
        <v>21.5</v>
      </c>
      <c r="I25" s="11">
        <f>-MAX(0,F25-E25)</f>
        <v>-15</v>
      </c>
      <c r="J25" s="12">
        <f t="shared" si="0"/>
        <v>6.5</v>
      </c>
      <c r="K25" s="12">
        <f>+E25+G25</f>
        <v>171.5</v>
      </c>
      <c r="L25" s="36"/>
    </row>
    <row r="26" spans="1:19" ht="18" customHeight="1" x14ac:dyDescent="0.35">
      <c r="B26" s="9" t="s">
        <v>24</v>
      </c>
      <c r="C26" s="9" t="s">
        <v>6</v>
      </c>
      <c r="D26" s="9" t="s">
        <v>25</v>
      </c>
      <c r="E26" s="9">
        <v>175</v>
      </c>
      <c r="F26" s="9">
        <v>200</v>
      </c>
      <c r="G26" s="10">
        <f>+E12+H12</f>
        <v>19.95</v>
      </c>
      <c r="I26" s="11">
        <f>MIN(E26:F26)-MAX(E26:F26)</f>
        <v>-25</v>
      </c>
      <c r="J26" s="12">
        <f t="shared" si="0"/>
        <v>-5.0500000000000007</v>
      </c>
      <c r="K26" s="12">
        <f>+E26+G26</f>
        <v>194.95</v>
      </c>
      <c r="L26" s="12">
        <f>+E26-G26</f>
        <v>155.05000000000001</v>
      </c>
    </row>
    <row r="27" spans="1:19" ht="18" customHeight="1" x14ac:dyDescent="0.35">
      <c r="B27" s="9" t="s">
        <v>20</v>
      </c>
      <c r="C27" s="9" t="s">
        <v>4</v>
      </c>
      <c r="D27" s="9" t="s">
        <v>25</v>
      </c>
      <c r="E27" s="9">
        <v>180</v>
      </c>
      <c r="F27" s="9">
        <v>185</v>
      </c>
      <c r="G27" s="10">
        <f>-C13-F13</f>
        <v>-17.5</v>
      </c>
      <c r="I27" s="11">
        <f>MAX(E27:F27)-MIN(E27:F27)</f>
        <v>5</v>
      </c>
      <c r="J27" s="12">
        <f t="shared" si="0"/>
        <v>-12.5</v>
      </c>
      <c r="K27" s="12">
        <f>+E27-G27</f>
        <v>197.5</v>
      </c>
      <c r="L27" s="12">
        <f>+E27+G27</f>
        <v>162.5</v>
      </c>
    </row>
    <row r="28" spans="1:19" ht="18" customHeight="1" x14ac:dyDescent="0.35">
      <c r="I28" s="15"/>
      <c r="J28" s="15"/>
      <c r="K28" s="15"/>
      <c r="L28" s="15"/>
    </row>
    <row r="29" spans="1:19" ht="18" customHeight="1" x14ac:dyDescent="0.35">
      <c r="B29" s="7" t="s">
        <v>8</v>
      </c>
      <c r="C29" s="7"/>
      <c r="D29" s="7"/>
      <c r="E29" s="7"/>
      <c r="F29" s="7"/>
      <c r="G29" s="7"/>
      <c r="H29" s="7"/>
      <c r="J29" s="16" t="s">
        <v>9</v>
      </c>
      <c r="K29" s="16"/>
      <c r="L29" s="16"/>
    </row>
    <row r="30" spans="1:19" ht="18" customHeight="1" x14ac:dyDescent="0.35">
      <c r="A30" s="8" t="s">
        <v>26</v>
      </c>
      <c r="B30" s="37" t="s">
        <v>11</v>
      </c>
      <c r="C30" s="38" t="s">
        <v>12</v>
      </c>
      <c r="D30" s="38" t="s">
        <v>13</v>
      </c>
      <c r="E30" s="38" t="s">
        <v>27</v>
      </c>
      <c r="F30" s="38" t="s">
        <v>28</v>
      </c>
      <c r="G30" s="26" t="s">
        <v>14</v>
      </c>
      <c r="H30" s="26" t="s">
        <v>15</v>
      </c>
      <c r="J30" s="28" t="s">
        <v>29</v>
      </c>
      <c r="K30" s="28" t="s">
        <v>30</v>
      </c>
      <c r="L30" s="30" t="s">
        <v>31</v>
      </c>
      <c r="M30" s="31"/>
      <c r="N30" s="31"/>
      <c r="O30" s="31"/>
      <c r="P30" s="31"/>
      <c r="Q30" s="31"/>
      <c r="R30" s="31"/>
      <c r="S30" s="32"/>
    </row>
    <row r="31" spans="1:19" ht="18" customHeight="1" x14ac:dyDescent="0.35">
      <c r="B31" s="37"/>
      <c r="C31" s="38"/>
      <c r="D31" s="38"/>
      <c r="E31" s="38"/>
      <c r="F31" s="38"/>
      <c r="G31" s="27"/>
      <c r="H31" s="27"/>
      <c r="J31" s="29"/>
      <c r="K31" s="27"/>
      <c r="L31" s="33"/>
      <c r="M31" s="34"/>
      <c r="N31" s="34"/>
      <c r="O31" s="34"/>
      <c r="P31" s="34"/>
      <c r="Q31" s="34"/>
      <c r="R31" s="34"/>
      <c r="S31" s="35"/>
    </row>
    <row r="32" spans="1:19" ht="40.5" x14ac:dyDescent="0.35">
      <c r="B32" s="9" t="s">
        <v>20</v>
      </c>
      <c r="C32" s="9" t="s">
        <v>4</v>
      </c>
      <c r="D32" s="17" t="s">
        <v>32</v>
      </c>
      <c r="E32" s="9">
        <v>150</v>
      </c>
      <c r="F32" s="9">
        <v>160</v>
      </c>
      <c r="G32" s="9">
        <v>170</v>
      </c>
      <c r="H32" s="10">
        <f>-C7+C9</f>
        <v>-7.5</v>
      </c>
      <c r="J32" s="18">
        <f>+G32-E32+F32-G32</f>
        <v>10</v>
      </c>
      <c r="K32" s="19">
        <f t="shared" ref="K32:K37" si="4">+J32+H32</f>
        <v>2.5</v>
      </c>
      <c r="L32" s="20" t="s">
        <v>33</v>
      </c>
      <c r="M32" s="21"/>
      <c r="N32" s="21"/>
      <c r="O32" s="21"/>
      <c r="P32" s="21"/>
      <c r="Q32" s="21"/>
      <c r="R32" s="21"/>
      <c r="S32" s="22"/>
    </row>
    <row r="33" spans="2:19" ht="40.5" x14ac:dyDescent="0.35">
      <c r="B33" s="9" t="s">
        <v>20</v>
      </c>
      <c r="C33" s="9" t="s">
        <v>5</v>
      </c>
      <c r="D33" s="17" t="s">
        <v>34</v>
      </c>
      <c r="E33" s="9">
        <v>160</v>
      </c>
      <c r="F33" s="9">
        <v>180</v>
      </c>
      <c r="G33" s="9">
        <v>162</v>
      </c>
      <c r="H33" s="10">
        <f>-G9+G13</f>
        <v>10.100000000000001</v>
      </c>
      <c r="J33" s="18">
        <f>+G33-F33</f>
        <v>-18</v>
      </c>
      <c r="K33" s="19">
        <f t="shared" si="4"/>
        <v>-7.8999999999999986</v>
      </c>
      <c r="L33" s="20" t="s">
        <v>35</v>
      </c>
      <c r="M33" s="21"/>
      <c r="N33" s="21"/>
      <c r="O33" s="21"/>
      <c r="P33" s="21"/>
      <c r="Q33" s="21"/>
      <c r="R33" s="21"/>
      <c r="S33" s="22"/>
    </row>
    <row r="34" spans="2:19" ht="40.5" x14ac:dyDescent="0.35">
      <c r="B34" s="9" t="s">
        <v>20</v>
      </c>
      <c r="C34" s="9" t="s">
        <v>6</v>
      </c>
      <c r="D34" s="17" t="s">
        <v>36</v>
      </c>
      <c r="E34" s="9">
        <v>170</v>
      </c>
      <c r="F34" s="9">
        <v>180</v>
      </c>
      <c r="G34" s="9">
        <v>150</v>
      </c>
      <c r="H34" s="10">
        <f>-H13+H11</f>
        <v>-5.3000000000000007</v>
      </c>
      <c r="J34" s="18">
        <f>+F34-G34+G34-E34</f>
        <v>10</v>
      </c>
      <c r="K34" s="19">
        <f t="shared" si="4"/>
        <v>4.6999999999999993</v>
      </c>
      <c r="L34" s="20" t="s">
        <v>37</v>
      </c>
      <c r="M34" s="21"/>
      <c r="N34" s="21"/>
      <c r="O34" s="21"/>
      <c r="P34" s="21"/>
      <c r="Q34" s="21"/>
      <c r="R34" s="21"/>
      <c r="S34" s="22"/>
    </row>
    <row r="35" spans="2:19" ht="40.5" x14ac:dyDescent="0.35">
      <c r="B35" s="9" t="s">
        <v>20</v>
      </c>
      <c r="C35" s="9" t="s">
        <v>5</v>
      </c>
      <c r="D35" s="17" t="s">
        <v>38</v>
      </c>
      <c r="E35" s="9">
        <v>160</v>
      </c>
      <c r="F35" s="9">
        <v>170</v>
      </c>
      <c r="G35" s="9">
        <v>170</v>
      </c>
      <c r="H35" s="10">
        <f>-D11+D9</f>
        <v>6.55</v>
      </c>
      <c r="J35" s="18">
        <f>+E35-G35</f>
        <v>-10</v>
      </c>
      <c r="K35" s="19">
        <f t="shared" si="4"/>
        <v>-3.45</v>
      </c>
      <c r="L35" s="20" t="s">
        <v>39</v>
      </c>
      <c r="M35" s="21"/>
      <c r="N35" s="21"/>
      <c r="O35" s="21"/>
      <c r="P35" s="21"/>
      <c r="Q35" s="21"/>
      <c r="R35" s="21"/>
      <c r="S35" s="22"/>
    </row>
    <row r="36" spans="2:19" ht="40.5" x14ac:dyDescent="0.35">
      <c r="B36" s="9" t="s">
        <v>20</v>
      </c>
      <c r="C36" s="9" t="s">
        <v>4</v>
      </c>
      <c r="D36" s="17" t="s">
        <v>40</v>
      </c>
      <c r="E36" s="9">
        <v>150</v>
      </c>
      <c r="F36" s="9">
        <v>160</v>
      </c>
      <c r="G36" s="9">
        <v>165</v>
      </c>
      <c r="H36" s="10">
        <f>-C7-C9+C8+C8</f>
        <v>-1.5</v>
      </c>
      <c r="J36" s="18">
        <f>+(G36-E36)+(G36-F36)-(G36-AVERAGE(E36:F36))*2</f>
        <v>0</v>
      </c>
      <c r="K36" s="19">
        <f t="shared" si="4"/>
        <v>-1.5</v>
      </c>
      <c r="L36" s="20" t="s">
        <v>41</v>
      </c>
      <c r="M36" s="21"/>
      <c r="N36" s="21"/>
      <c r="O36" s="21"/>
      <c r="P36" s="21"/>
      <c r="Q36" s="21"/>
      <c r="R36" s="21"/>
      <c r="S36" s="22"/>
    </row>
    <row r="37" spans="2:19" ht="40.5" x14ac:dyDescent="0.35">
      <c r="B37" s="9" t="s">
        <v>24</v>
      </c>
      <c r="C37" s="9" t="s">
        <v>6</v>
      </c>
      <c r="D37" s="17" t="s">
        <v>40</v>
      </c>
      <c r="E37" s="9">
        <v>170</v>
      </c>
      <c r="F37" s="9">
        <v>180</v>
      </c>
      <c r="G37" s="9">
        <v>200</v>
      </c>
      <c r="H37" s="10">
        <f>+E11+E13-E12-E12</f>
        <v>1.4499999999999993</v>
      </c>
      <c r="J37" s="18">
        <f>-(G37-E37)-(G37-F37)+((G37-AVERAGE(E37:F37))*2)</f>
        <v>0</v>
      </c>
      <c r="K37" s="19">
        <f t="shared" si="4"/>
        <v>1.4499999999999993</v>
      </c>
      <c r="L37" s="23" t="s">
        <v>42</v>
      </c>
      <c r="M37" s="24"/>
      <c r="N37" s="24"/>
      <c r="O37" s="24"/>
      <c r="P37" s="24"/>
      <c r="Q37" s="24"/>
      <c r="R37" s="24"/>
      <c r="S37" s="25"/>
    </row>
  </sheetData>
  <mergeCells count="29">
    <mergeCell ref="G16:G17"/>
    <mergeCell ref="C4:E4"/>
    <mergeCell ref="F4:H4"/>
    <mergeCell ref="C5:C6"/>
    <mergeCell ref="D5:D6"/>
    <mergeCell ref="E5:E6"/>
    <mergeCell ref="F5:F6"/>
    <mergeCell ref="G5:G6"/>
    <mergeCell ref="H5:H6"/>
    <mergeCell ref="B16:B17"/>
    <mergeCell ref="C16:C17"/>
    <mergeCell ref="D16:D17"/>
    <mergeCell ref="E16:E17"/>
    <mergeCell ref="F16:F17"/>
    <mergeCell ref="B30:B31"/>
    <mergeCell ref="C30:C31"/>
    <mergeCell ref="D30:D31"/>
    <mergeCell ref="E30:E31"/>
    <mergeCell ref="F30:F31"/>
    <mergeCell ref="I16:I17"/>
    <mergeCell ref="J16:J17"/>
    <mergeCell ref="K16:K17"/>
    <mergeCell ref="L16:L17"/>
    <mergeCell ref="L24:L25"/>
    <mergeCell ref="G30:G31"/>
    <mergeCell ref="H30:H31"/>
    <mergeCell ref="J30:J31"/>
    <mergeCell ref="K30:K31"/>
    <mergeCell ref="L30:S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2021-02-23T15:35:48Z</dcterms:created>
  <dcterms:modified xsi:type="dcterms:W3CDTF">2021-10-22T12:14:12Z</dcterms:modified>
</cp:coreProperties>
</file>