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II - SECONDARY MARKETS\PROBLEMS\Problem Answers\"/>
    </mc:Choice>
  </mc:AlternateContent>
  <xr:revisionPtr revIDLastSave="0" documentId="13_ncr:1_{3B62D46A-D9F7-4017-B00B-D7B2EAA07DBA}" xr6:coauthVersionLast="47" xr6:coauthVersionMax="47" xr10:uidLastSave="{00000000-0000-0000-0000-000000000000}"/>
  <bookViews>
    <workbookView xWindow="-110" yWindow="-110" windowWidth="19420" windowHeight="10420" xr2:uid="{0476D51A-AFB6-46E5-B538-7D84576C1E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6" i="1" l="1"/>
  <c r="S36" i="1"/>
  <c r="R36" i="1"/>
  <c r="P36" i="1"/>
  <c r="T35" i="1"/>
  <c r="S34" i="1"/>
  <c r="R34" i="1"/>
  <c r="T34" i="1" s="1"/>
  <c r="T33" i="1"/>
  <c r="T32" i="1"/>
  <c r="T31" i="1"/>
  <c r="T30" i="1"/>
  <c r="Q30" i="1"/>
  <c r="Q36" i="1" s="1"/>
  <c r="T28" i="1"/>
  <c r="T26" i="1"/>
  <c r="Q26" i="1"/>
  <c r="T36" i="1" l="1"/>
</calcChain>
</file>

<file path=xl/sharedStrings.xml><?xml version="1.0" encoding="utf-8"?>
<sst xmlns="http://schemas.openxmlformats.org/spreadsheetml/2006/main" count="79" uniqueCount="73">
  <si>
    <t>FORTYEIGHT INC.</t>
  </si>
  <si>
    <t>Valuation Analysis using OPM</t>
  </si>
  <si>
    <t>Phase I-III</t>
  </si>
  <si>
    <r>
      <t>Commercialization Phase (</t>
    </r>
    <r>
      <rPr>
        <b/>
        <sz val="11"/>
        <color theme="0"/>
        <rFont val="Calibri"/>
        <family val="2"/>
      </rPr>
      <t xml:space="preserve">€ </t>
    </r>
    <r>
      <rPr>
        <b/>
        <sz val="11"/>
        <color theme="0"/>
        <rFont val="Arial"/>
        <family val="2"/>
      </rPr>
      <t>000's)</t>
    </r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</si>
  <si>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</si>
  <si>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</si>
  <si>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</si>
  <si>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</si>
  <si>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</si>
  <si>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</si>
  <si>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</si>
  <si>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</si>
  <si>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</si>
  <si>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Yr 10</t>
  </si>
  <si>
    <t>Yr 11</t>
  </si>
  <si>
    <t>Yr 12</t>
  </si>
  <si>
    <t>Yr 13</t>
  </si>
  <si>
    <t>Yr 14</t>
  </si>
  <si>
    <t>Yr 15</t>
  </si>
  <si>
    <t>Yr 16</t>
  </si>
  <si>
    <t>Yr 17</t>
  </si>
  <si>
    <t>Yr 18</t>
  </si>
  <si>
    <t>Yr 19</t>
  </si>
  <si>
    <t>Yr 20</t>
  </si>
  <si>
    <t>Market Pentration %</t>
  </si>
  <si>
    <t>OPTIONS PRICING MODEL</t>
  </si>
  <si>
    <t>MARKET METHOD and ANOVA</t>
  </si>
  <si>
    <t>INPUT</t>
  </si>
  <si>
    <t>OUTPUT</t>
  </si>
  <si>
    <t>Pharma Company</t>
  </si>
  <si>
    <t>Cancer
Drug 
Name</t>
  </si>
  <si>
    <t>2022E
Sales
$ billions</t>
  </si>
  <si>
    <t>Company
Level
EV ($ Bln)</t>
  </si>
  <si>
    <t>Company
Level
EBITDA</t>
  </si>
  <si>
    <t>Company
Level
EV/EBITDA</t>
  </si>
  <si>
    <r>
      <t xml:space="preserve">Company
Stock
Variable
</t>
    </r>
    <r>
      <rPr>
        <b/>
        <sz val="12"/>
        <rFont val="Calibri"/>
        <family val="2"/>
      </rPr>
      <t>(σ)</t>
    </r>
  </si>
  <si>
    <t>Roche</t>
  </si>
  <si>
    <t>Tecentriq</t>
  </si>
  <si>
    <t>d1 =</t>
  </si>
  <si>
    <t>Avastin</t>
  </si>
  <si>
    <t>N (d1) =</t>
  </si>
  <si>
    <t>Perjeta</t>
  </si>
  <si>
    <t>d2 =</t>
  </si>
  <si>
    <t>Herceptin</t>
  </si>
  <si>
    <r>
      <t>Standard Deviation (</t>
    </r>
    <r>
      <rPr>
        <sz val="11"/>
        <color theme="1"/>
        <rFont val="Calibri"/>
        <family val="2"/>
      </rPr>
      <t>σ</t>
    </r>
    <r>
      <rPr>
        <sz val="9.35"/>
        <color theme="1"/>
        <rFont val="Calibri"/>
        <family val="2"/>
      </rPr>
      <t>)</t>
    </r>
  </si>
  <si>
    <t>N (d2) =</t>
  </si>
  <si>
    <t>Gazyva</t>
  </si>
  <si>
    <t>Risk Free Rate =</t>
  </si>
  <si>
    <t>Call =</t>
  </si>
  <si>
    <t>Rituxan</t>
  </si>
  <si>
    <t>Time=</t>
  </si>
  <si>
    <t>Celgene</t>
  </si>
  <si>
    <t>Revlimid</t>
  </si>
  <si>
    <t>Bristol-Myers Squibb</t>
  </si>
  <si>
    <t>Opdivo</t>
  </si>
  <si>
    <t>Value of FortyEight</t>
  </si>
  <si>
    <t>AbbVie</t>
  </si>
  <si>
    <t>Imbruvica</t>
  </si>
  <si>
    <t>Venclexta</t>
  </si>
  <si>
    <t>Merck</t>
  </si>
  <si>
    <t>Keytruda</t>
  </si>
  <si>
    <t>Pfizer</t>
  </si>
  <si>
    <t>Ibrance</t>
  </si>
  <si>
    <t>Johnson &amp; Johnson</t>
  </si>
  <si>
    <t>Darzalex</t>
  </si>
  <si>
    <t>Astellas Pharma</t>
  </si>
  <si>
    <t>Xtandi</t>
  </si>
  <si>
    <t>Novartis</t>
  </si>
  <si>
    <t>Jakafi</t>
  </si>
  <si>
    <t xml:space="preserve">  Average</t>
  </si>
  <si>
    <t>S =</t>
  </si>
  <si>
    <t>X =</t>
  </si>
  <si>
    <t>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</si>
</sst>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* #,##0_);_(* \(#,##0\);_(* &quot;-&quot;?_);_(@_)"/>
    <numFmt numFmtId="169" formatCode="0.0\x"/>
    <numFmt numFmtId="170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1712DE"/>
      <name val="Arial"/>
      <family val="2"/>
    </font>
    <font>
      <sz val="11"/>
      <color rgb="FF0066FF"/>
      <name val="Calibri"/>
      <family val="2"/>
      <scheme val="minor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9.35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1" fontId="6" fillId="0" borderId="0" xfId="0" applyNumberFormat="1" applyFont="1" applyAlignment="1">
      <alignment horizontal="center"/>
    </xf>
    <xf numFmtId="1" fontId="7" fillId="3" borderId="0" xfId="0" applyNumberFormat="1" applyFont="1" applyFill="1"/>
    <xf numFmtId="1" fontId="6" fillId="3" borderId="0" xfId="0" applyNumberFormat="1" applyFont="1" applyFill="1" applyAlignment="1">
      <alignment horizontal="center"/>
    </xf>
    <xf numFmtId="1" fontId="0" fillId="0" borderId="0" xfId="0" applyNumberFormat="1"/>
    <xf numFmtId="1" fontId="0" fillId="0" borderId="2" xfId="0" applyNumberFormat="1" applyBorder="1"/>
    <xf numFmtId="10" fontId="8" fillId="0" borderId="2" xfId="2" applyNumberFormat="1" applyFont="1" applyFill="1" applyBorder="1" applyAlignment="1">
      <alignment horizontal="right"/>
    </xf>
    <xf numFmtId="10" fontId="9" fillId="0" borderId="0" xfId="0" applyNumberFormat="1" applyFont="1"/>
    <xf numFmtId="164" fontId="9" fillId="0" borderId="0" xfId="0" applyNumberFormat="1" applyFont="1"/>
    <xf numFmtId="167" fontId="0" fillId="0" borderId="0" xfId="1" applyNumberFormat="1" applyFont="1"/>
    <xf numFmtId="166" fontId="9" fillId="0" borderId="0" xfId="0" applyNumberFormat="1" applyFont="1"/>
    <xf numFmtId="168" fontId="0" fillId="0" borderId="0" xfId="0" applyNumberFormat="1"/>
    <xf numFmtId="165" fontId="0" fillId="0" borderId="0" xfId="0" applyNumberFormat="1"/>
    <xf numFmtId="43" fontId="0" fillId="0" borderId="0" xfId="1" applyFont="1"/>
    <xf numFmtId="0" fontId="4" fillId="2" borderId="3" xfId="0" applyFont="1" applyFill="1" applyBorder="1" applyAlignment="1">
      <alignment horizontal="left" vertical="center"/>
    </xf>
    <xf numFmtId="0" fontId="10" fillId="5" borderId="4" xfId="0" applyFont="1" applyFill="1" applyBorder="1"/>
    <xf numFmtId="1" fontId="6" fillId="3" borderId="0" xfId="0" applyNumberFormat="1" applyFont="1" applyFill="1"/>
    <xf numFmtId="0" fontId="11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1" fillId="3" borderId="5" xfId="0" quotePrefix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 vertical="center"/>
    </xf>
    <xf numFmtId="10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 vertical="center"/>
    </xf>
    <xf numFmtId="1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6" xfId="0" applyBorder="1"/>
    <xf numFmtId="2" fontId="0" fillId="0" borderId="6" xfId="0" applyNumberFormat="1" applyBorder="1" applyAlignment="1">
      <alignment horizontal="center"/>
    </xf>
    <xf numFmtId="169" fontId="0" fillId="0" borderId="6" xfId="0" applyNumberFormat="1" applyBorder="1" applyAlignment="1">
      <alignment horizontal="center" vertical="center"/>
    </xf>
    <xf numFmtId="10" fontId="0" fillId="0" borderId="6" xfId="0" applyNumberFormat="1" applyBorder="1"/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10" fontId="6" fillId="0" borderId="2" xfId="2" applyNumberFormat="1" applyFont="1" applyBorder="1" applyAlignment="1">
      <alignment vertical="center"/>
    </xf>
    <xf numFmtId="170" fontId="0" fillId="0" borderId="7" xfId="0" applyNumberFormat="1" applyBorder="1"/>
    <xf numFmtId="43" fontId="0" fillId="0" borderId="7" xfId="0" applyNumberFormat="1" applyBorder="1"/>
    <xf numFmtId="0" fontId="0" fillId="4" borderId="7" xfId="0" applyFill="1" applyBorder="1"/>
    <xf numFmtId="1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C8BDC-CE7C-4E8C-801D-42852A3159B8}">
  <dimension ref="A1:AZ37"/>
  <sheetViews>
    <sheetView tabSelected="1" workbookViewId="0">
      <selection activeCell="G12" sqref="G12"/>
    </sheetView>
  </sheetViews>
  <sheetFormatPr defaultRowHeight="14.5" x14ac:dyDescent="0.35"/>
  <cols>
    <col min="1" max="1" width="2.26953125" customWidth="1"/>
    <col min="5" max="5" width="10.453125" customWidth="1"/>
    <col min="6" max="6" width="2.453125" customWidth="1"/>
    <col min="7" max="11" width="10.453125" customWidth="1"/>
    <col min="12" max="12" width="2.453125" customWidth="1"/>
    <col min="13" max="14" width="8.08984375" bestFit="1" customWidth="1"/>
    <col min="15" max="15" width="8.6328125" bestFit="1" customWidth="1"/>
    <col min="16" max="22" width="9.1796875" bestFit="1" customWidth="1"/>
    <col min="23" max="23" width="8.6328125" bestFit="1" customWidth="1"/>
    <col min="24" max="27" width="8.08984375" bestFit="1" customWidth="1"/>
  </cols>
  <sheetData>
    <row r="1" spans="1:52" ht="21" x14ac:dyDescent="0.5">
      <c r="B1" s="1" t="s">
        <v>0</v>
      </c>
    </row>
    <row r="2" spans="1:52" x14ac:dyDescent="0.35">
      <c r="B2" t="s">
        <v>1</v>
      </c>
      <c r="G2">
        <v>1</v>
      </c>
      <c r="H2">
        <v>2</v>
      </c>
      <c r="I2">
        <v>3</v>
      </c>
      <c r="J2">
        <v>4</v>
      </c>
      <c r="K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T2">
        <v>13</v>
      </c>
      <c r="U2">
        <v>14</v>
      </c>
      <c r="V2">
        <v>15</v>
      </c>
      <c r="W2">
        <v>16</v>
      </c>
      <c r="X2">
        <v>17</v>
      </c>
      <c r="Y2">
        <v>18</v>
      </c>
      <c r="Z2">
        <v>19</v>
      </c>
      <c r="AA2">
        <v>20</v>
      </c>
    </row>
    <row r="3" spans="1:52" s="4" customFormat="1" ht="30.5" customHeight="1" x14ac:dyDescent="0.35">
      <c r="A3"/>
      <c r="B3" s="2"/>
      <c r="C3" s="2"/>
      <c r="D3" s="2"/>
      <c r="E3" s="2"/>
      <c r="F3"/>
      <c r="G3" s="3" t="s">
        <v>2</v>
      </c>
      <c r="H3" s="3"/>
      <c r="I3" s="3"/>
      <c r="J3" s="3"/>
      <c r="K3" s="3"/>
      <c r="L3"/>
      <c r="M3" s="3" t="s">
        <v>3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7" customHeight="1" x14ac:dyDescent="0.35">
      <c r="B4" s="5"/>
      <c r="C4" s="5"/>
      <c r="D4" s="5"/>
      <c r="E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52" ht="14.5" customHeight="1" x14ac:dyDescent="0.35">
      <c r="B5" s="6"/>
      <c r="C5" s="6"/>
      <c r="D5" s="6"/>
      <c r="E5" s="7"/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M5" s="7" t="s">
        <v>9</v>
      </c>
      <c r="N5" s="7" t="s">
        <v>10</v>
      </c>
      <c r="O5" s="7" t="s">
        <v>11</v>
      </c>
      <c r="P5" s="7" t="s">
        <v>12</v>
      </c>
      <c r="Q5" s="7" t="s">
        <v>13</v>
      </c>
      <c r="R5" s="7" t="s">
        <v>14</v>
      </c>
      <c r="S5" s="7" t="s">
        <v>15</v>
      </c>
      <c r="T5" s="7" t="s">
        <v>16</v>
      </c>
      <c r="U5" s="7" t="s">
        <v>17</v>
      </c>
      <c r="V5" s="7" t="s">
        <v>18</v>
      </c>
      <c r="W5" s="7" t="s">
        <v>19</v>
      </c>
      <c r="X5" s="7" t="s">
        <v>20</v>
      </c>
      <c r="Y5" s="7" t="s">
        <v>21</v>
      </c>
      <c r="Z5" s="7" t="s">
        <v>22</v>
      </c>
      <c r="AA5" s="7" t="s">
        <v>23</v>
      </c>
    </row>
    <row r="6" spans="1:52" ht="15" thickBot="1" x14ac:dyDescent="0.4">
      <c r="B6" s="9" t="s">
        <v>24</v>
      </c>
      <c r="C6" s="9"/>
      <c r="D6" s="9"/>
      <c r="E6" s="9"/>
      <c r="F6" s="9"/>
      <c r="G6" s="9"/>
      <c r="H6" s="9"/>
      <c r="I6" s="9"/>
      <c r="J6" s="9"/>
      <c r="K6" s="9"/>
      <c r="L6" s="9"/>
      <c r="M6" s="10">
        <v>1E-3</v>
      </c>
      <c r="N6" s="10">
        <v>2E-3</v>
      </c>
      <c r="O6" s="10">
        <v>5.0000000000000001E-3</v>
      </c>
      <c r="P6" s="10">
        <v>7.4999999999999997E-3</v>
      </c>
      <c r="Q6" s="10">
        <v>0.01</v>
      </c>
      <c r="R6" s="10">
        <v>1.2500000000000001E-2</v>
      </c>
      <c r="S6" s="10">
        <v>1.4999999999999999E-2</v>
      </c>
      <c r="T6" s="10">
        <v>1.2500000000000001E-2</v>
      </c>
      <c r="U6" s="10">
        <v>0.01</v>
      </c>
      <c r="V6" s="10">
        <v>7.4999999999999997E-3</v>
      </c>
      <c r="W6" s="10">
        <v>5.0000000000000001E-3</v>
      </c>
      <c r="X6" s="10">
        <v>2E-3</v>
      </c>
      <c r="Y6" s="10">
        <v>2E-3</v>
      </c>
      <c r="Z6" s="10">
        <v>1E-3</v>
      </c>
      <c r="AA6" s="10">
        <v>1E-3</v>
      </c>
    </row>
    <row r="7" spans="1:52" ht="15" thickTop="1" x14ac:dyDescent="0.35"/>
    <row r="8" spans="1:52" x14ac:dyDescent="0.35">
      <c r="B8" s="46" t="s">
        <v>72</v>
      </c>
      <c r="E8" s="11"/>
      <c r="G8" s="12"/>
      <c r="H8" s="12"/>
      <c r="I8" s="12"/>
      <c r="J8" s="12"/>
      <c r="K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52" x14ac:dyDescent="0.35">
      <c r="B9" s="8"/>
      <c r="E9" s="14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52" x14ac:dyDescent="0.35">
      <c r="E10" s="14"/>
    </row>
    <row r="11" spans="1:52" x14ac:dyDescent="0.35">
      <c r="B11" s="8"/>
      <c r="E11" s="14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52" x14ac:dyDescent="0.35">
      <c r="B12" s="8"/>
      <c r="E12" s="14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52" x14ac:dyDescent="0.35">
      <c r="B13" s="8"/>
      <c r="E13" s="14"/>
    </row>
    <row r="14" spans="1:52" x14ac:dyDescent="0.35">
      <c r="B14" s="8"/>
      <c r="E14" s="14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52" x14ac:dyDescent="0.35">
      <c r="E15" s="14"/>
    </row>
    <row r="16" spans="1:52" x14ac:dyDescent="0.35">
      <c r="B16" s="8"/>
      <c r="E16" s="14"/>
    </row>
    <row r="18" spans="2:21" x14ac:dyDescent="0.35">
      <c r="B18" s="2" t="s">
        <v>25</v>
      </c>
      <c r="C18" s="2"/>
      <c r="D18" s="2"/>
      <c r="E18" s="2"/>
      <c r="F18" s="2"/>
      <c r="G18" s="2"/>
      <c r="H18" s="2"/>
      <c r="M18" s="2" t="s">
        <v>26</v>
      </c>
      <c r="N18" s="2"/>
      <c r="O18" s="2"/>
      <c r="P18" s="2"/>
      <c r="Q18" s="2"/>
      <c r="R18" s="2"/>
      <c r="S18" s="2"/>
      <c r="T18" s="2"/>
      <c r="U18" s="2"/>
    </row>
    <row r="19" spans="2:21" ht="3.5" customHeight="1" thickBot="1" x14ac:dyDescent="0.4">
      <c r="B19" s="5"/>
      <c r="C19" s="5"/>
      <c r="D19" s="5"/>
      <c r="E19" s="5"/>
      <c r="M19" s="18"/>
      <c r="N19" s="19"/>
      <c r="O19" s="19"/>
      <c r="P19" s="19"/>
      <c r="Q19" s="19"/>
      <c r="R19" s="19"/>
      <c r="S19" s="19"/>
      <c r="T19" s="19"/>
      <c r="U19" s="19"/>
    </row>
    <row r="20" spans="2:21" ht="55.5" thickTop="1" thickBot="1" x14ac:dyDescent="0.4">
      <c r="B20" s="20" t="s">
        <v>27</v>
      </c>
      <c r="C20" s="6"/>
      <c r="D20" s="6"/>
      <c r="E20" s="6"/>
      <c r="G20" s="20" t="s">
        <v>28</v>
      </c>
      <c r="H20" s="6"/>
      <c r="M20" s="21" t="s">
        <v>29</v>
      </c>
      <c r="N20" s="22"/>
      <c r="O20" s="23" t="s">
        <v>30</v>
      </c>
      <c r="P20" s="24" t="s">
        <v>31</v>
      </c>
      <c r="Q20" s="24" t="s">
        <v>31</v>
      </c>
      <c r="R20" s="24" t="s">
        <v>32</v>
      </c>
      <c r="S20" s="24" t="s">
        <v>33</v>
      </c>
      <c r="T20" s="24" t="s">
        <v>34</v>
      </c>
      <c r="U20" s="24" t="s">
        <v>35</v>
      </c>
    </row>
    <row r="21" spans="2:21" x14ac:dyDescent="0.35">
      <c r="M21" t="s">
        <v>36</v>
      </c>
      <c r="O21" t="s">
        <v>37</v>
      </c>
      <c r="P21" s="25">
        <v>5.53</v>
      </c>
      <c r="Q21" s="25"/>
      <c r="R21" s="25"/>
      <c r="S21" s="25"/>
      <c r="T21" s="26"/>
      <c r="U21" s="27"/>
    </row>
    <row r="22" spans="2:21" x14ac:dyDescent="0.35">
      <c r="B22" t="s">
        <v>70</v>
      </c>
      <c r="E22" s="28"/>
      <c r="G22" t="s">
        <v>38</v>
      </c>
      <c r="H22" s="43"/>
      <c r="M22" t="s">
        <v>36</v>
      </c>
      <c r="O22" t="s">
        <v>39</v>
      </c>
      <c r="P22" s="25">
        <v>4.8600000000000003</v>
      </c>
      <c r="Q22" s="25"/>
      <c r="R22" s="25"/>
      <c r="S22" s="25"/>
      <c r="T22" s="26"/>
      <c r="U22" s="27"/>
    </row>
    <row r="23" spans="2:21" x14ac:dyDescent="0.35">
      <c r="B23" t="s">
        <v>71</v>
      </c>
      <c r="E23" s="28"/>
      <c r="G23" t="s">
        <v>40</v>
      </c>
      <c r="H23" s="43"/>
      <c r="M23" t="s">
        <v>36</v>
      </c>
      <c r="O23" t="s">
        <v>41</v>
      </c>
      <c r="P23" s="25">
        <v>4.7300000000000004</v>
      </c>
      <c r="Q23" s="25"/>
      <c r="R23" s="25"/>
      <c r="S23" s="25"/>
      <c r="T23" s="26"/>
      <c r="U23" s="27"/>
    </row>
    <row r="24" spans="2:21" x14ac:dyDescent="0.35">
      <c r="B24" t="s">
        <v>44</v>
      </c>
      <c r="E24" s="27"/>
      <c r="G24" t="s">
        <v>42</v>
      </c>
      <c r="H24" s="43"/>
      <c r="M24" t="s">
        <v>36</v>
      </c>
      <c r="O24" t="s">
        <v>43</v>
      </c>
      <c r="P24" s="25">
        <v>3.98</v>
      </c>
      <c r="Q24" s="25"/>
      <c r="R24" s="25"/>
      <c r="S24" s="25"/>
      <c r="T24" s="26"/>
      <c r="U24" s="27"/>
    </row>
    <row r="25" spans="2:21" x14ac:dyDescent="0.35">
      <c r="B25" t="s">
        <v>47</v>
      </c>
      <c r="E25" s="29"/>
      <c r="G25" t="s">
        <v>45</v>
      </c>
      <c r="H25" s="43"/>
      <c r="M25" t="s">
        <v>36</v>
      </c>
      <c r="O25" t="s">
        <v>46</v>
      </c>
      <c r="P25" s="25">
        <v>3.43</v>
      </c>
      <c r="Q25" s="25"/>
      <c r="R25" s="25"/>
      <c r="S25" s="25"/>
      <c r="T25" s="26"/>
      <c r="U25" s="27"/>
    </row>
    <row r="26" spans="2:21" x14ac:dyDescent="0.35">
      <c r="B26" t="s">
        <v>50</v>
      </c>
      <c r="E26" s="11"/>
      <c r="G26" t="s">
        <v>48</v>
      </c>
      <c r="H26" s="44"/>
      <c r="M26" s="30" t="s">
        <v>36</v>
      </c>
      <c r="N26" s="30"/>
      <c r="O26" s="30" t="s">
        <v>49</v>
      </c>
      <c r="P26" s="31">
        <v>2.89</v>
      </c>
      <c r="Q26" s="31">
        <f>SUM(P22:P26)</f>
        <v>19.89</v>
      </c>
      <c r="R26" s="31">
        <v>328.68</v>
      </c>
      <c r="S26" s="31">
        <v>24.27</v>
      </c>
      <c r="T26" s="32">
        <f>+R26/S26</f>
        <v>13.54264524103832</v>
      </c>
      <c r="U26" s="33">
        <v>2.7599999999999993E-2</v>
      </c>
    </row>
    <row r="27" spans="2:21" x14ac:dyDescent="0.35">
      <c r="M27" s="30" t="s">
        <v>51</v>
      </c>
      <c r="N27" s="30"/>
      <c r="O27" s="30" t="s">
        <v>52</v>
      </c>
      <c r="P27" s="31">
        <v>13.44</v>
      </c>
      <c r="Q27" s="31">
        <v>13.44</v>
      </c>
      <c r="R27" s="31"/>
      <c r="S27" s="31"/>
      <c r="T27" s="34"/>
      <c r="U27" s="33"/>
    </row>
    <row r="28" spans="2:21" x14ac:dyDescent="0.35">
      <c r="M28" s="35" t="s">
        <v>53</v>
      </c>
      <c r="N28" s="35"/>
      <c r="O28" s="35" t="s">
        <v>54</v>
      </c>
      <c r="P28" s="36">
        <v>12.62</v>
      </c>
      <c r="Q28" s="36">
        <v>12.62</v>
      </c>
      <c r="R28" s="36">
        <v>174</v>
      </c>
      <c r="S28" s="36">
        <v>20.58</v>
      </c>
      <c r="T28" s="37">
        <f>+R28/S28</f>
        <v>8.4548104956268233</v>
      </c>
      <c r="U28" s="38">
        <v>4.6799999999999994E-2</v>
      </c>
    </row>
    <row r="29" spans="2:21" x14ac:dyDescent="0.35">
      <c r="B29" t="s">
        <v>55</v>
      </c>
      <c r="E29" s="45"/>
      <c r="M29" t="s">
        <v>56</v>
      </c>
      <c r="O29" t="s">
        <v>57</v>
      </c>
      <c r="P29" s="25">
        <v>8.2899999999999991</v>
      </c>
      <c r="Q29" s="25"/>
      <c r="R29" s="25"/>
      <c r="S29" s="25"/>
      <c r="T29" s="26"/>
      <c r="U29" s="26"/>
    </row>
    <row r="30" spans="2:21" x14ac:dyDescent="0.35">
      <c r="M30" s="30"/>
      <c r="N30" s="30"/>
      <c r="O30" s="30" t="s">
        <v>58</v>
      </c>
      <c r="P30" s="31">
        <v>2.91</v>
      </c>
      <c r="Q30" s="31">
        <f>+P30+P29</f>
        <v>11.2</v>
      </c>
      <c r="R30" s="31">
        <v>323.10000000000002</v>
      </c>
      <c r="S30" s="31">
        <v>28.05</v>
      </c>
      <c r="T30" s="32">
        <f t="shared" ref="T30:T35" si="0">+R30/S30</f>
        <v>11.518716577540108</v>
      </c>
      <c r="U30" s="27">
        <v>8.4000000000000005E-2</v>
      </c>
    </row>
    <row r="31" spans="2:21" x14ac:dyDescent="0.35">
      <c r="M31" s="35" t="s">
        <v>59</v>
      </c>
      <c r="N31" s="35"/>
      <c r="O31" s="35" t="s">
        <v>60</v>
      </c>
      <c r="P31" s="36">
        <v>6.56</v>
      </c>
      <c r="Q31" s="36">
        <v>6.56</v>
      </c>
      <c r="R31" s="36">
        <v>209.33</v>
      </c>
      <c r="S31" s="36">
        <v>21</v>
      </c>
      <c r="T31" s="37">
        <f t="shared" si="0"/>
        <v>9.9680952380952395</v>
      </c>
      <c r="U31" s="38">
        <v>3.9600000000000003E-2</v>
      </c>
    </row>
    <row r="32" spans="2:21" x14ac:dyDescent="0.35">
      <c r="M32" s="35" t="s">
        <v>61</v>
      </c>
      <c r="N32" s="35"/>
      <c r="O32" s="35" t="s">
        <v>62</v>
      </c>
      <c r="P32" s="36">
        <v>6.01</v>
      </c>
      <c r="Q32" s="36">
        <v>6.01</v>
      </c>
      <c r="R32" s="36">
        <v>281.10000000000002</v>
      </c>
      <c r="S32" s="36">
        <v>31.95</v>
      </c>
      <c r="T32" s="37">
        <f t="shared" si="0"/>
        <v>8.7981220657276999</v>
      </c>
      <c r="U32" s="38">
        <v>0.06</v>
      </c>
    </row>
    <row r="33" spans="13:21" x14ac:dyDescent="0.35">
      <c r="M33" s="35" t="s">
        <v>63</v>
      </c>
      <c r="N33" s="35"/>
      <c r="O33" s="35" t="s">
        <v>64</v>
      </c>
      <c r="P33" s="36">
        <v>4.91</v>
      </c>
      <c r="Q33" s="36">
        <v>4.91</v>
      </c>
      <c r="R33" s="36">
        <v>432.44</v>
      </c>
      <c r="S33" s="36">
        <v>32.64</v>
      </c>
      <c r="T33" s="37">
        <f t="shared" si="0"/>
        <v>13.248774509803921</v>
      </c>
      <c r="U33" s="38">
        <v>3.0000000000000006E-2</v>
      </c>
    </row>
    <row r="34" spans="13:21" x14ac:dyDescent="0.35">
      <c r="M34" s="35" t="s">
        <v>65</v>
      </c>
      <c r="N34" s="35"/>
      <c r="O34" s="35" t="s">
        <v>66</v>
      </c>
      <c r="P34" s="36">
        <v>4.71</v>
      </c>
      <c r="Q34" s="36">
        <v>4.71</v>
      </c>
      <c r="R34" s="36">
        <f>33200/115</f>
        <v>288.69565217391306</v>
      </c>
      <c r="S34" s="36">
        <f>3115.7/115</f>
        <v>27.093043478260867</v>
      </c>
      <c r="T34" s="37">
        <f t="shared" si="0"/>
        <v>10.655711397117825</v>
      </c>
      <c r="U34" s="38">
        <v>5.7600000000000005E-2</v>
      </c>
    </row>
    <row r="35" spans="13:21" x14ac:dyDescent="0.35">
      <c r="M35" t="s">
        <v>67</v>
      </c>
      <c r="O35" t="s">
        <v>68</v>
      </c>
      <c r="P35" s="25">
        <v>3.1</v>
      </c>
      <c r="Q35" s="25">
        <v>3.1</v>
      </c>
      <c r="R35" s="25">
        <v>196.83</v>
      </c>
      <c r="S35" s="25">
        <v>17.149999999999999</v>
      </c>
      <c r="T35" s="37">
        <f t="shared" si="0"/>
        <v>11.476967930029156</v>
      </c>
      <c r="U35" s="38">
        <v>3.1199999999999999E-2</v>
      </c>
    </row>
    <row r="36" spans="13:21" ht="15" thickBot="1" x14ac:dyDescent="0.4">
      <c r="M36" s="39" t="s">
        <v>69</v>
      </c>
      <c r="N36" s="39"/>
      <c r="O36" s="39"/>
      <c r="P36" s="40">
        <f>AVERAGE(P21:P35)</f>
        <v>5.8646666666666656</v>
      </c>
      <c r="Q36" s="40">
        <f t="shared" ref="Q36:T36" si="1">AVERAGE(Q21:Q35)</f>
        <v>9.1599999999999984</v>
      </c>
      <c r="R36" s="40">
        <f t="shared" si="1"/>
        <v>279.27195652173913</v>
      </c>
      <c r="S36" s="40">
        <f t="shared" si="1"/>
        <v>25.341630434782612</v>
      </c>
      <c r="T36" s="41">
        <f t="shared" si="1"/>
        <v>10.957980431872388</v>
      </c>
      <c r="U36" s="42">
        <f>AVERAGE(U28:U35)</f>
        <v>4.988571428571429E-2</v>
      </c>
    </row>
    <row r="37" spans="13:21" ht="15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2022-05-04T01:52:43Z</dcterms:created>
  <dcterms:modified xsi:type="dcterms:W3CDTF">2022-05-04T01:57:47Z</dcterms:modified>
</cp:coreProperties>
</file>