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II - SECONDARY MARKETS\PROBLEMS\Worksheets and Templates\Problem Spreadsheets - Answers for Instructors\"/>
    </mc:Choice>
  </mc:AlternateContent>
  <xr:revisionPtr revIDLastSave="0" documentId="13_ncr:1_{AE0DEB3D-D29A-4502-BEB8-98206A32DCA7}" xr6:coauthVersionLast="46" xr6:coauthVersionMax="46" xr10:uidLastSave="{00000000-0000-0000-0000-000000000000}"/>
  <bookViews>
    <workbookView xWindow="101880" yWindow="150" windowWidth="23340" windowHeight="15990" xr2:uid="{3E595FD6-8009-49CF-9729-D49FE56F38B5}"/>
  </bookViews>
  <sheets>
    <sheet name="Problem 10-7" sheetId="1" r:id="rId1"/>
  </sheets>
  <calcPr calcId="191029" iterate="1" iterateCount="1000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F32" i="1"/>
  <c r="I31" i="1"/>
  <c r="F31" i="1"/>
  <c r="J31" i="1"/>
  <c r="K31" i="1"/>
  <c r="I30" i="1"/>
  <c r="F30" i="1"/>
  <c r="E20" i="1"/>
  <c r="E25" i="1"/>
  <c r="E15" i="1"/>
  <c r="F5" i="1"/>
  <c r="E9" i="1"/>
  <c r="F9" i="1"/>
  <c r="F4" i="1"/>
  <c r="I4" i="1"/>
  <c r="H9" i="1"/>
  <c r="I9" i="1"/>
  <c r="E19" i="1"/>
  <c r="J32" i="1"/>
  <c r="K32" i="1"/>
  <c r="J30" i="1"/>
  <c r="K30" i="1"/>
  <c r="E21" i="1"/>
  <c r="J9" i="1"/>
  <c r="H10" i="1"/>
  <c r="E10" i="1"/>
  <c r="I5" i="1"/>
  <c r="M4" i="1"/>
  <c r="K9" i="1"/>
  <c r="M9" i="1"/>
  <c r="E23" i="1"/>
  <c r="E24" i="1"/>
  <c r="E26" i="1"/>
  <c r="M5" i="1"/>
  <c r="E13" i="1"/>
  <c r="E14" i="1"/>
  <c r="E16" i="1"/>
  <c r="F10" i="1"/>
  <c r="E11" i="1"/>
  <c r="F11" i="1"/>
  <c r="I10" i="1"/>
  <c r="H11" i="1"/>
  <c r="I11" i="1"/>
  <c r="J11" i="1"/>
  <c r="K11" i="1"/>
  <c r="M11" i="1"/>
  <c r="J10" i="1"/>
  <c r="K10" i="1"/>
  <c r="M10" i="1"/>
</calcChain>
</file>

<file path=xl/sharedStrings.xml><?xml version="1.0" encoding="utf-8"?>
<sst xmlns="http://schemas.openxmlformats.org/spreadsheetml/2006/main" count="66" uniqueCount="49">
  <si>
    <t>Initial Purchase of Stock</t>
  </si>
  <si>
    <t>Margin Loan</t>
  </si>
  <si>
    <t>Investment</t>
  </si>
  <si>
    <t>Year 0</t>
  </si>
  <si>
    <t>Purchase
Stock Price
@</t>
  </si>
  <si>
    <t>Number of
Shares
Purchased</t>
  </si>
  <si>
    <t>Total 
Cost</t>
  </si>
  <si>
    <t>Margin Percentage
%</t>
  </si>
  <si>
    <t>Obtaining 
Margin Loan</t>
  </si>
  <si>
    <t>Annual Interest 
on Margin Loan (Cost) %</t>
  </si>
  <si>
    <t>Initial 
Cash
by Investor</t>
  </si>
  <si>
    <t>Buying on Margin</t>
  </si>
  <si>
    <t>Final Sale of Stock</t>
  </si>
  <si>
    <t>Profit</t>
  </si>
  <si>
    <t>HPR%</t>
  </si>
  <si>
    <t>Year 1</t>
  </si>
  <si>
    <t>Sell Stock Price 
@</t>
  </si>
  <si>
    <t>Total 
Proceeds</t>
  </si>
  <si>
    <t>Payment of
Margin 
Loan</t>
  </si>
  <si>
    <t>Payment of Interest Expense</t>
  </si>
  <si>
    <t>Net Proceeds
After 
Loan
Payment</t>
  </si>
  <si>
    <t>Net Profit
Less Initial 
Cash by Investor</t>
  </si>
  <si>
    <t>Profit / Initial Investment</t>
  </si>
  <si>
    <t>Margin Call</t>
  </si>
  <si>
    <t>Loan/Share</t>
  </si>
  <si>
    <t>Initial Price</t>
  </si>
  <si>
    <t>Selling Short</t>
  </si>
  <si>
    <t>Initial Short Sale</t>
  </si>
  <si>
    <t>Buying the Stock / Cover Short Sale</t>
  </si>
  <si>
    <t>Short Sell
Stock Price</t>
  </si>
  <si>
    <t>Shares
Borrowed</t>
  </si>
  <si>
    <t>Credit
on Short
Sale</t>
  </si>
  <si>
    <t>Stock 
Price</t>
  </si>
  <si>
    <t>Payment to 
Purchase 
New Shares</t>
  </si>
  <si>
    <t>Profit/Loss</t>
  </si>
  <si>
    <t xml:space="preserve"> HPR%</t>
  </si>
  <si>
    <t>10a(i)</t>
  </si>
  <si>
    <t>10a(ii)</t>
  </si>
  <si>
    <t>10a(iii)</t>
  </si>
  <si>
    <t>10d(i)</t>
  </si>
  <si>
    <t>10d(ii)</t>
  </si>
  <si>
    <t>10d(iii)</t>
  </si>
  <si>
    <t>10b.</t>
  </si>
  <si>
    <t>10c.</t>
  </si>
  <si>
    <t>10e.</t>
  </si>
  <si>
    <t>10f.</t>
  </si>
  <si>
    <t>10f(i)</t>
  </si>
  <si>
    <t>10f(ii)</t>
  </si>
  <si>
    <t>10f(iii)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</si>
</sst>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0" fontId="0" fillId="0" borderId="1" xfId="2" applyNumberFormat="1" applyFont="1" applyBorder="1"/>
    <xf numFmtId="10" fontId="0" fillId="0" borderId="1" xfId="0" applyNumberFormat="1" applyBorder="1"/>
    <xf numFmtId="164" fontId="3" fillId="0" borderId="1" xfId="0" applyNumberFormat="1" applyFont="1" applyBorder="1"/>
    <xf numFmtId="10" fontId="3" fillId="0" borderId="1" xfId="2" applyNumberFormat="1" applyFont="1" applyBorder="1"/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0" fontId="3" fillId="0" borderId="0" xfId="0" applyFont="1" applyAlignment="1">
      <alignment horizontal="right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1" xfId="2" applyNumberFormat="1" applyFont="1" applyBorder="1"/>
    <xf numFmtId="0" fontId="3" fillId="4" borderId="2" xfId="0" applyFont="1" applyFill="1" applyBorder="1"/>
    <xf numFmtId="44" fontId="3" fillId="4" borderId="3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FAF7-ABE5-4E10-B71F-575D3B33C9A8}">
  <dimension ref="A2:N32"/>
  <sheetViews>
    <sheetView tabSelected="1" workbookViewId="0">
      <selection activeCell="J17" sqref="J17"/>
    </sheetView>
  </sheetViews>
  <sheetFormatPr defaultRowHeight="14.35" x14ac:dyDescent="0.5"/>
  <cols>
    <col min="1" max="1" width="5.5859375" customWidth="1"/>
    <col min="2" max="2" width="15.3515625" customWidth="1"/>
    <col min="3" max="3" width="3.46875" customWidth="1"/>
    <col min="4" max="4" width="10.5859375" customWidth="1"/>
    <col min="5" max="5" width="9.76171875" customWidth="1"/>
    <col min="6" max="6" width="9.5859375" customWidth="1"/>
    <col min="7" max="7" width="2.29296875" customWidth="1"/>
    <col min="8" max="10" width="10.76171875" customWidth="1"/>
    <col min="11" max="11" width="9.9375" customWidth="1"/>
    <col min="12" max="12" width="7.3515625" customWidth="1"/>
    <col min="13" max="13" width="11.05859375" customWidth="1"/>
    <col min="14" max="14" width="7.234375" customWidth="1"/>
  </cols>
  <sheetData>
    <row r="2" spans="1:14" x14ac:dyDescent="0.5">
      <c r="D2" s="25" t="s">
        <v>0</v>
      </c>
      <c r="E2" s="25"/>
      <c r="F2" s="25"/>
      <c r="H2" s="25" t="s">
        <v>1</v>
      </c>
      <c r="I2" s="26"/>
      <c r="J2" s="26"/>
      <c r="M2" s="1" t="s">
        <v>2</v>
      </c>
    </row>
    <row r="3" spans="1:14" ht="71.7" x14ac:dyDescent="0.5">
      <c r="A3" s="10"/>
      <c r="B3" s="11" t="s">
        <v>3</v>
      </c>
      <c r="C3" s="12"/>
      <c r="D3" s="13" t="s">
        <v>4</v>
      </c>
      <c r="E3" s="13" t="s">
        <v>5</v>
      </c>
      <c r="F3" s="13" t="s">
        <v>6</v>
      </c>
      <c r="G3" s="14"/>
      <c r="H3" s="13" t="s">
        <v>7</v>
      </c>
      <c r="I3" s="13" t="s">
        <v>8</v>
      </c>
      <c r="J3" s="13" t="s">
        <v>9</v>
      </c>
      <c r="K3" s="12"/>
      <c r="L3" s="12"/>
      <c r="M3" s="13" t="s">
        <v>10</v>
      </c>
    </row>
    <row r="4" spans="1:14" x14ac:dyDescent="0.5">
      <c r="A4" s="10"/>
      <c r="B4" s="2" t="s">
        <v>11</v>
      </c>
      <c r="C4" s="2"/>
      <c r="D4" s="3">
        <v>50</v>
      </c>
      <c r="E4" s="4">
        <v>200</v>
      </c>
      <c r="F4" s="5">
        <f>-E4*D4</f>
        <v>-10000</v>
      </c>
      <c r="G4" s="5"/>
      <c r="H4" s="6">
        <v>0.5</v>
      </c>
      <c r="I4" s="5">
        <f>-H4*F4</f>
        <v>5000</v>
      </c>
      <c r="J4" s="7">
        <v>0.05</v>
      </c>
      <c r="K4" s="2"/>
      <c r="L4" s="2"/>
      <c r="M4" s="5">
        <f>+F4+I4</f>
        <v>-5000</v>
      </c>
    </row>
    <row r="5" spans="1:14" x14ac:dyDescent="0.5">
      <c r="A5" s="10"/>
      <c r="B5" s="2" t="s">
        <v>11</v>
      </c>
      <c r="C5" s="2"/>
      <c r="D5" s="3">
        <v>50</v>
      </c>
      <c r="E5" s="4">
        <v>200</v>
      </c>
      <c r="F5" s="5">
        <f>-E5*D5</f>
        <v>-10000</v>
      </c>
      <c r="G5" s="5"/>
      <c r="H5" s="6">
        <v>0.25</v>
      </c>
      <c r="I5" s="5">
        <f>-H5*F5</f>
        <v>2500</v>
      </c>
      <c r="J5" s="7">
        <v>0.05</v>
      </c>
      <c r="K5" s="2"/>
      <c r="L5" s="2"/>
      <c r="M5" s="5">
        <f>+F5+I5</f>
        <v>-7500</v>
      </c>
    </row>
    <row r="6" spans="1:14" x14ac:dyDescent="0.5">
      <c r="A6" s="10"/>
    </row>
    <row r="7" spans="1:14" x14ac:dyDescent="0.5">
      <c r="A7" s="10"/>
      <c r="D7" s="25" t="s">
        <v>12</v>
      </c>
      <c r="E7" s="25"/>
      <c r="F7" s="25"/>
      <c r="H7" s="25" t="s">
        <v>13</v>
      </c>
      <c r="I7" s="26"/>
      <c r="J7" s="26"/>
      <c r="K7" s="26"/>
      <c r="M7" s="1" t="s">
        <v>14</v>
      </c>
    </row>
    <row r="8" spans="1:14" ht="71.7" x14ac:dyDescent="0.5">
      <c r="A8" s="10"/>
      <c r="B8" s="11" t="s">
        <v>15</v>
      </c>
      <c r="C8" s="12"/>
      <c r="D8" s="13" t="s">
        <v>16</v>
      </c>
      <c r="E8" s="13" t="s">
        <v>5</v>
      </c>
      <c r="F8" s="13" t="s">
        <v>17</v>
      </c>
      <c r="G8" s="14"/>
      <c r="H8" s="13" t="s">
        <v>18</v>
      </c>
      <c r="I8" s="13" t="s">
        <v>19</v>
      </c>
      <c r="J8" s="15" t="s">
        <v>20</v>
      </c>
      <c r="K8" s="13" t="s">
        <v>21</v>
      </c>
      <c r="L8" s="12"/>
      <c r="M8" s="13" t="s">
        <v>22</v>
      </c>
    </row>
    <row r="9" spans="1:14" x14ac:dyDescent="0.5">
      <c r="A9" s="10"/>
      <c r="B9" s="2"/>
      <c r="C9" s="2"/>
      <c r="D9" s="3">
        <v>46</v>
      </c>
      <c r="E9" s="4">
        <f>+E4</f>
        <v>200</v>
      </c>
      <c r="F9" s="5">
        <f>+E9*D9</f>
        <v>9200</v>
      </c>
      <c r="G9" s="5"/>
      <c r="H9" s="5">
        <f>-I4</f>
        <v>-5000</v>
      </c>
      <c r="I9" s="5">
        <f>+H9*$J$4</f>
        <v>-250</v>
      </c>
      <c r="J9" s="5">
        <f>SUM(F9:I9)</f>
        <v>3950</v>
      </c>
      <c r="K9" s="8">
        <f>+J9+$M$4</f>
        <v>-1050</v>
      </c>
      <c r="L9" s="12" t="s">
        <v>36</v>
      </c>
      <c r="M9" s="9">
        <f>+K9/-$M$4</f>
        <v>-0.21</v>
      </c>
      <c r="N9" s="12" t="s">
        <v>39</v>
      </c>
    </row>
    <row r="10" spans="1:14" x14ac:dyDescent="0.5">
      <c r="A10" s="10"/>
      <c r="B10" s="2"/>
      <c r="C10" s="2"/>
      <c r="D10" s="3">
        <v>50</v>
      </c>
      <c r="E10" s="4">
        <f>+E9</f>
        <v>200</v>
      </c>
      <c r="F10" s="5">
        <f t="shared" ref="F10:F11" si="0">+E10*D10</f>
        <v>10000</v>
      </c>
      <c r="G10" s="5"/>
      <c r="H10" s="5">
        <f>+H9</f>
        <v>-5000</v>
      </c>
      <c r="I10" s="5">
        <f t="shared" ref="I10:I11" si="1">+H10*$J$4</f>
        <v>-250</v>
      </c>
      <c r="J10" s="5">
        <f t="shared" ref="J10:J11" si="2">SUM(F10:I10)</f>
        <v>4750</v>
      </c>
      <c r="K10" s="8">
        <f t="shared" ref="K10:K11" si="3">+J10+$M$4</f>
        <v>-250</v>
      </c>
      <c r="L10" s="12" t="s">
        <v>37</v>
      </c>
      <c r="M10" s="9">
        <f t="shared" ref="M10:M11" si="4">+K10/-$M$4</f>
        <v>-0.05</v>
      </c>
      <c r="N10" s="12" t="s">
        <v>40</v>
      </c>
    </row>
    <row r="11" spans="1:14" x14ac:dyDescent="0.5">
      <c r="A11" s="10"/>
      <c r="B11" s="2"/>
      <c r="C11" s="2"/>
      <c r="D11" s="3">
        <v>54</v>
      </c>
      <c r="E11" s="4">
        <f>+E10</f>
        <v>200</v>
      </c>
      <c r="F11" s="5">
        <f t="shared" si="0"/>
        <v>10800</v>
      </c>
      <c r="G11" s="5"/>
      <c r="H11" s="5">
        <f>+H10</f>
        <v>-5000</v>
      </c>
      <c r="I11" s="5">
        <f t="shared" si="1"/>
        <v>-250</v>
      </c>
      <c r="J11" s="5">
        <f t="shared" si="2"/>
        <v>5550</v>
      </c>
      <c r="K11" s="8">
        <f t="shared" si="3"/>
        <v>550</v>
      </c>
      <c r="L11" s="12" t="s">
        <v>38</v>
      </c>
      <c r="M11" s="9">
        <f t="shared" si="4"/>
        <v>0.11</v>
      </c>
      <c r="N11" s="12" t="s">
        <v>41</v>
      </c>
    </row>
    <row r="12" spans="1:14" x14ac:dyDescent="0.5">
      <c r="A12" s="10"/>
      <c r="L12" s="12"/>
    </row>
    <row r="13" spans="1:14" x14ac:dyDescent="0.5">
      <c r="A13" s="19" t="s">
        <v>42</v>
      </c>
      <c r="B13" t="s">
        <v>23</v>
      </c>
      <c r="D13" t="s">
        <v>1</v>
      </c>
      <c r="E13" s="16">
        <f>+I5</f>
        <v>2500</v>
      </c>
    </row>
    <row r="14" spans="1:14" x14ac:dyDescent="0.5">
      <c r="D14" t="s">
        <v>24</v>
      </c>
      <c r="E14" s="17">
        <f>+E13/E5</f>
        <v>12.5</v>
      </c>
    </row>
    <row r="15" spans="1:14" x14ac:dyDescent="0.5">
      <c r="D15" t="s">
        <v>25</v>
      </c>
      <c r="E15" s="18">
        <f>+D4</f>
        <v>50</v>
      </c>
    </row>
    <row r="16" spans="1:14" x14ac:dyDescent="0.5">
      <c r="D16" s="23" t="s">
        <v>23</v>
      </c>
      <c r="E16" s="24">
        <f>+E15-E14</f>
        <v>37.5</v>
      </c>
    </row>
    <row r="18" spans="1:12" x14ac:dyDescent="0.5">
      <c r="A18" s="19" t="s">
        <v>43</v>
      </c>
      <c r="B18" t="s">
        <v>23</v>
      </c>
      <c r="D18" t="s">
        <v>1</v>
      </c>
      <c r="E18" s="16">
        <v>3000</v>
      </c>
    </row>
    <row r="19" spans="1:12" x14ac:dyDescent="0.5">
      <c r="D19" t="s">
        <v>24</v>
      </c>
      <c r="E19" s="17">
        <f>+E18/E9</f>
        <v>15</v>
      </c>
    </row>
    <row r="20" spans="1:12" x14ac:dyDescent="0.5">
      <c r="D20" t="s">
        <v>25</v>
      </c>
      <c r="E20" s="18">
        <f>+$D$4</f>
        <v>50</v>
      </c>
    </row>
    <row r="21" spans="1:12" x14ac:dyDescent="0.5">
      <c r="D21" s="23" t="s">
        <v>23</v>
      </c>
      <c r="E21" s="24">
        <f>+E20-E19</f>
        <v>35</v>
      </c>
    </row>
    <row r="23" spans="1:12" x14ac:dyDescent="0.5">
      <c r="A23" s="19" t="s">
        <v>44</v>
      </c>
      <c r="B23" t="s">
        <v>23</v>
      </c>
      <c r="D23" t="s">
        <v>1</v>
      </c>
      <c r="E23" s="16">
        <f>-M4</f>
        <v>5000</v>
      </c>
    </row>
    <row r="24" spans="1:12" x14ac:dyDescent="0.5">
      <c r="D24" t="s">
        <v>24</v>
      </c>
      <c r="E24" s="17">
        <f>+E23/$E$9</f>
        <v>25</v>
      </c>
    </row>
    <row r="25" spans="1:12" x14ac:dyDescent="0.5">
      <c r="D25" t="s">
        <v>25</v>
      </c>
      <c r="E25" s="18">
        <f>+$D$4</f>
        <v>50</v>
      </c>
    </row>
    <row r="26" spans="1:12" x14ac:dyDescent="0.5">
      <c r="D26" s="23" t="s">
        <v>23</v>
      </c>
      <c r="E26" s="24">
        <f>+E25-E24</f>
        <v>25</v>
      </c>
    </row>
    <row r="28" spans="1:12" x14ac:dyDescent="0.5">
      <c r="A28" s="19" t="s">
        <v>45</v>
      </c>
      <c r="B28" t="s">
        <v>26</v>
      </c>
      <c r="D28" s="25" t="s">
        <v>27</v>
      </c>
      <c r="E28" s="25"/>
      <c r="F28" s="25"/>
      <c r="H28" s="25" t="s">
        <v>28</v>
      </c>
      <c r="I28" s="25"/>
      <c r="J28" s="25"/>
      <c r="K28" s="25"/>
    </row>
    <row r="29" spans="1:12" ht="43" x14ac:dyDescent="0.5">
      <c r="D29" s="20" t="s">
        <v>29</v>
      </c>
      <c r="E29" s="20" t="s">
        <v>30</v>
      </c>
      <c r="F29" s="20" t="s">
        <v>31</v>
      </c>
      <c r="G29" s="21"/>
      <c r="H29" s="20" t="s">
        <v>32</v>
      </c>
      <c r="I29" s="20" t="s">
        <v>33</v>
      </c>
      <c r="J29" s="20" t="s">
        <v>34</v>
      </c>
      <c r="K29" s="20" t="s">
        <v>35</v>
      </c>
    </row>
    <row r="30" spans="1:12" x14ac:dyDescent="0.5">
      <c r="B30" s="2" t="s">
        <v>26</v>
      </c>
      <c r="C30" s="2"/>
      <c r="D30" s="3">
        <v>50</v>
      </c>
      <c r="E30" s="4">
        <v>400</v>
      </c>
      <c r="F30" s="5">
        <f>E30*D30</f>
        <v>20000</v>
      </c>
      <c r="G30" s="5"/>
      <c r="H30" s="5">
        <v>54</v>
      </c>
      <c r="I30" s="5">
        <f>-H30*E30</f>
        <v>-21600</v>
      </c>
      <c r="J30" s="5">
        <f>+F30+I30</f>
        <v>-1600</v>
      </c>
      <c r="K30" s="22">
        <f>+J30/F30</f>
        <v>-0.08</v>
      </c>
      <c r="L30" s="12" t="s">
        <v>46</v>
      </c>
    </row>
    <row r="31" spans="1:12" x14ac:dyDescent="0.5">
      <c r="B31" s="2" t="s">
        <v>26</v>
      </c>
      <c r="C31" s="2"/>
      <c r="D31" s="3">
        <v>50</v>
      </c>
      <c r="E31" s="4">
        <v>400</v>
      </c>
      <c r="F31" s="5">
        <f t="shared" ref="F31:F32" si="5">E31*D31</f>
        <v>20000</v>
      </c>
      <c r="G31" s="5"/>
      <c r="H31" s="5">
        <v>50</v>
      </c>
      <c r="I31" s="5">
        <f t="shared" ref="I31:I32" si="6">-H31*E31</f>
        <v>-20000</v>
      </c>
      <c r="J31" s="5">
        <f t="shared" ref="J31:J32" si="7">+F31+I31</f>
        <v>0</v>
      </c>
      <c r="K31" s="22">
        <f t="shared" ref="K31:K32" si="8">+J31/F31</f>
        <v>0</v>
      </c>
      <c r="L31" s="12" t="s">
        <v>47</v>
      </c>
    </row>
    <row r="32" spans="1:12" x14ac:dyDescent="0.5">
      <c r="B32" s="2" t="s">
        <v>26</v>
      </c>
      <c r="C32" s="2"/>
      <c r="D32" s="3">
        <v>50</v>
      </c>
      <c r="E32" s="4">
        <v>400</v>
      </c>
      <c r="F32" s="5">
        <f t="shared" si="5"/>
        <v>20000</v>
      </c>
      <c r="G32" s="5"/>
      <c r="H32" s="5">
        <v>46</v>
      </c>
      <c r="I32" s="5">
        <f t="shared" si="6"/>
        <v>-18400</v>
      </c>
      <c r="J32" s="5">
        <f t="shared" si="7"/>
        <v>1600</v>
      </c>
      <c r="K32" s="22">
        <f t="shared" si="8"/>
        <v>0.08</v>
      </c>
      <c r="L32" s="12" t="s">
        <v>48</v>
      </c>
    </row>
  </sheetData>
  <mergeCells count="6">
    <mergeCell ref="D28:F28"/>
    <mergeCell ref="H28:K28"/>
    <mergeCell ref="D2:F2"/>
    <mergeCell ref="H2:J2"/>
    <mergeCell ref="D7:F7"/>
    <mergeCell ref="H7:K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 10-7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2020-07-23T00:43:04Z</dcterms:created>
  <dcterms:modified xsi:type="dcterms:W3CDTF">2021-02-19T23:47:26Z</dcterms:modified>
</cp:coreProperties>
</file>