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<sst xmlns="http://schemas.openxmlformats.org/spreadsheetml/2006/main" count="28" uniqueCount="27">
  <si>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Advance Rates (ABL Facility)</t>
  </si>
  <si>
    <t>Cash</t>
  </si>
  <si>
    <t>A/R</t>
  </si>
  <si>
    <t>Inventory</t>
  </si>
  <si>
    <t>Fixed Assets</t>
  </si>
  <si>
    <t>Investments</t>
  </si>
  <si>
    <t>BV of 
Assets
($ mm)</t>
  </si>
  <si>
    <t>Total</t>
  </si>
  <si>
    <t>Debt 
Capacity based on Colateral</t>
  </si>
  <si>
    <t>Collateral Analysis</t>
  </si>
  <si>
    <t>Revenue</t>
  </si>
  <si>
    <t>CoGS</t>
  </si>
  <si>
    <t>Assumptions</t>
  </si>
  <si>
    <t>Oper. Exp.</t>
  </si>
  <si>
    <t xml:space="preserve">  EBITDA</t>
  </si>
  <si>
    <t>Less Capex</t>
  </si>
  <si>
    <t>Less WC</t>
  </si>
  <si>
    <t xml:space="preserve">  CFADS</t>
  </si>
  <si>
    <t>PV</t>
  </si>
  <si>
    <t>Cushion</t>
  </si>
  <si>
    <t>Debt Capacity</t>
  </si>
  <si>
    <t>* Adj for Depr = same as Capex</t>
  </si>
  <si>
    <t>Less Cash Taxes (% of EBIT)</t>
  </si>
  <si>
    <t>Inerest Rate (Cost of Funds)</t>
  </si>
  <si>
    <t>Terminal Value (based on EBITDA)</t>
  </si>
  <si>
    <t>Leverage</t>
  </si>
  <si>
    <t>Cash Flow Analysis (Debt Capacity)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</si>
</sst>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  <numFmt numFmtId="170" formatCode="_(* #,##0.000_);_(* \(#,##0.000\);_(* &quot;-&quot;??_);_(@_)"/>
    <numFmt numFmtId="171" formatCode="_(* #,##0.0_);_(* \(#,##0.0\);_(* &quot;-&quot;??_);_(@_)"/>
    <numFmt numFmtId="172" formatCode="_(* #,##0.0_);_(* \(#,##0.0\);_(* &quot;-&quot;?_);_(@_)"/>
    <numFmt numFmtId="173" formatCode="0.0\x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0" fontId="0" fillId="0" borderId="0" xfId="0" applyNumberFormat="1" applyAlignment="1">
      <alignment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0" fontId="1" fillId="0" borderId="1" xfId="0" applyFont="1" applyBorder="1" applyAlignment="1">
      <alignment vertical="top" wrapText="1"/>
    </xf>
    <xf numFmtId="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9" fontId="1" fillId="0" borderId="2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3" fontId="3" fillId="2" borderId="1" xfId="15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71" fontId="0" fillId="0" borderId="0" xfId="15" applyNumberFormat="1" applyAlignment="1">
      <alignment/>
    </xf>
    <xf numFmtId="171" fontId="0" fillId="0" borderId="3" xfId="15" applyNumberFormat="1" applyBorder="1" applyAlignment="1">
      <alignment/>
    </xf>
    <xf numFmtId="171" fontId="0" fillId="0" borderId="4" xfId="0" applyNumberFormat="1" applyBorder="1" applyAlignment="1">
      <alignment/>
    </xf>
    <xf numFmtId="10" fontId="3" fillId="0" borderId="0" xfId="0" applyNumberFormat="1" applyFont="1" applyAlignment="1">
      <alignment/>
    </xf>
    <xf numFmtId="171" fontId="3" fillId="0" borderId="0" xfId="15" applyNumberFormat="1" applyFont="1" applyAlignment="1">
      <alignment/>
    </xf>
    <xf numFmtId="0" fontId="3" fillId="2" borderId="4" xfId="0" applyFont="1" applyFill="1" applyBorder="1" applyAlignment="1">
      <alignment horizontal="center"/>
    </xf>
    <xf numFmtId="171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0" fontId="0" fillId="0" borderId="3" xfId="0" applyBorder="1" applyAlignment="1">
      <alignment/>
    </xf>
    <xf numFmtId="171" fontId="3" fillId="0" borderId="4" xfId="0" applyNumberFormat="1" applyFont="1" applyBorder="1" applyAlignment="1">
      <alignment/>
    </xf>
    <xf numFmtId="43" fontId="3" fillId="0" borderId="5" xfId="0" applyNumberFormat="1" applyFont="1" applyBorder="1" applyAlignment="1">
      <alignment/>
    </xf>
    <xf numFmtId="43" fontId="0" fillId="0" borderId="6" xfId="15" applyBorder="1" applyAlignment="1">
      <alignment/>
    </xf>
    <xf numFmtId="43" fontId="3" fillId="2" borderId="7" xfId="0" applyNumberFormat="1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3" fillId="2" borderId="10" xfId="0" applyFont="1" applyFill="1" applyBorder="1" applyAlignment="1">
      <alignment/>
    </xf>
    <xf numFmtId="43" fontId="3" fillId="2" borderId="9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workbookViewId="0" topLeftCell="A1">
      <selection activeCell="K3" sqref="K3"/>
    </sheetView>
  </sheetViews>
  <sheetFormatPr defaultColWidth="9.140625" defaultRowHeight="12.75"/>
  <cols>
    <col min="1" max="1" width="2.140625" style="0" customWidth="1"/>
    <col min="2" max="2" width="29.8515625" style="0" customWidth="1"/>
    <col min="3" max="3" width="11.28125" style="0" customWidth="1"/>
    <col min="5" max="5" width="11.00390625" style="0" customWidth="1"/>
  </cols>
  <sheetData>
    <row r="1" ht="12.75">
      <c r="B1" s="12" t="s">
        <v>9</v>
      </c>
    </row>
    <row r="3" spans="2:5" ht="62.25" customHeight="1">
      <c r="B3" s="8"/>
      <c r="C3" s="9" t="s">
        <v>0</v>
      </c>
      <c r="D3" s="10" t="s">
        <v>6</v>
      </c>
      <c r="E3" s="11" t="s">
        <v>8</v>
      </c>
    </row>
    <row r="4" spans="2:5" ht="15.75">
      <c r="B4" s="6" t="s">
        <v>1</v>
      </c>
      <c r="C4" s="7">
        <v>1</v>
      </c>
      <c r="D4" s="3">
        <v>50</v>
      </c>
      <c r="E4" s="3">
        <f>+D4*C4</f>
        <v>50</v>
      </c>
    </row>
    <row r="5" spans="2:5" ht="15.75">
      <c r="B5" s="4" t="s">
        <v>2</v>
      </c>
      <c r="C5" s="5">
        <v>0.85</v>
      </c>
      <c r="D5" s="2">
        <v>200</v>
      </c>
      <c r="E5" s="2">
        <f>+D5*C5</f>
        <v>170</v>
      </c>
    </row>
    <row r="6" spans="2:5" ht="15.75">
      <c r="B6" s="4" t="s">
        <v>3</v>
      </c>
      <c r="C6" s="5">
        <v>0.5</v>
      </c>
      <c r="D6" s="2">
        <v>150</v>
      </c>
      <c r="E6" s="2">
        <f>+D6*C6</f>
        <v>75</v>
      </c>
    </row>
    <row r="7" spans="2:5" ht="15.75">
      <c r="B7" s="4" t="s">
        <v>4</v>
      </c>
      <c r="C7" s="5">
        <v>0.5</v>
      </c>
      <c r="D7" s="2">
        <v>300</v>
      </c>
      <c r="E7" s="2">
        <f>+D7*C7</f>
        <v>150</v>
      </c>
    </row>
    <row r="8" spans="2:5" ht="16.5" thickBot="1">
      <c r="B8" s="4" t="s">
        <v>5</v>
      </c>
      <c r="C8" s="5">
        <v>0.5</v>
      </c>
      <c r="D8" s="2">
        <v>100</v>
      </c>
      <c r="E8" s="25">
        <f>+D8*C8</f>
        <v>50</v>
      </c>
    </row>
    <row r="9" spans="3:7" ht="19.5" customHeight="1" thickBot="1">
      <c r="C9" s="12" t="s">
        <v>7</v>
      </c>
      <c r="D9" s="24">
        <f>SUM(D4:D8)</f>
        <v>800</v>
      </c>
      <c r="E9" s="26">
        <f>SUM(E4:E8)</f>
        <v>495</v>
      </c>
      <c r="F9" s="27" t="s">
        <v>20</v>
      </c>
      <c r="G9" s="28"/>
    </row>
    <row r="10" ht="13.5" thickTop="1"/>
    <row r="12" ht="12.75">
      <c r="B12" s="12" t="s">
        <v>26</v>
      </c>
    </row>
    <row r="14" spans="2:9" ht="13.5" thickBot="1">
      <c r="B14" s="13"/>
      <c r="D14" s="19">
        <v>0</v>
      </c>
      <c r="E14" s="19">
        <v>1</v>
      </c>
      <c r="F14" s="19">
        <v>2</v>
      </c>
      <c r="G14" s="19">
        <v>3</v>
      </c>
      <c r="H14" s="19">
        <v>4</v>
      </c>
      <c r="I14" s="19">
        <v>5</v>
      </c>
    </row>
    <row r="15" ht="13.5" thickTop="1">
      <c r="C15" t="s">
        <v>12</v>
      </c>
    </row>
    <row r="16" spans="2:9" ht="12.75">
      <c r="B16" t="s">
        <v>10</v>
      </c>
      <c r="C16" s="1">
        <v>0.05</v>
      </c>
      <c r="D16" s="14">
        <v>100</v>
      </c>
      <c r="E16" s="14">
        <f>+D16*(1+$C$16)</f>
        <v>105</v>
      </c>
      <c r="F16" s="14">
        <f>+E16*(1+$C$16)</f>
        <v>110.25</v>
      </c>
      <c r="G16" s="14">
        <f>+F16*(1+$C$16)</f>
        <v>115.7625</v>
      </c>
      <c r="H16" s="14">
        <f>+G16*(1+$C$16)</f>
        <v>121.55062500000001</v>
      </c>
      <c r="I16" s="14">
        <f>+H16*(1+$C$16)</f>
        <v>127.62815625000002</v>
      </c>
    </row>
    <row r="17" spans="2:9" ht="12.75">
      <c r="B17" t="s">
        <v>11</v>
      </c>
      <c r="C17" s="1">
        <v>0.65</v>
      </c>
      <c r="D17" s="14"/>
      <c r="E17" s="14">
        <f>-E16*$C$17</f>
        <v>-68.25</v>
      </c>
      <c r="F17" s="14">
        <f>-F16*$C$17</f>
        <v>-71.66250000000001</v>
      </c>
      <c r="G17" s="14">
        <f>-G16*$C$17</f>
        <v>-75.245625</v>
      </c>
      <c r="H17" s="14">
        <f>-H16*$C$17</f>
        <v>-79.00790625</v>
      </c>
      <c r="I17" s="14">
        <f>-I16*$C$17</f>
        <v>-82.95830156250001</v>
      </c>
    </row>
    <row r="18" spans="2:9" ht="12.75">
      <c r="B18" t="s">
        <v>13</v>
      </c>
      <c r="C18" s="1">
        <v>0.1</v>
      </c>
      <c r="D18" s="14"/>
      <c r="E18" s="15">
        <f>-E16*$C$18</f>
        <v>-10.5</v>
      </c>
      <c r="F18" s="15">
        <f>-F16*$C$18</f>
        <v>-11.025</v>
      </c>
      <c r="G18" s="15">
        <f>-G16*$C$18</f>
        <v>-11.576250000000002</v>
      </c>
      <c r="H18" s="15">
        <f>-H16*$C$18</f>
        <v>-12.155062500000001</v>
      </c>
      <c r="I18" s="15">
        <f>-I16*$C$18</f>
        <v>-12.762815625000002</v>
      </c>
    </row>
    <row r="19" spans="2:9" ht="12.75">
      <c r="B19" s="12" t="s">
        <v>14</v>
      </c>
      <c r="C19" s="17"/>
      <c r="D19" s="18"/>
      <c r="E19" s="18">
        <f>SUM(E16:E18)</f>
        <v>26.25</v>
      </c>
      <c r="F19" s="18">
        <f>SUM(F16:F18)</f>
        <v>27.562499999999993</v>
      </c>
      <c r="G19" s="18">
        <f>SUM(G16:G18)</f>
        <v>28.940624999999997</v>
      </c>
      <c r="H19" s="18">
        <f>SUM(H16:H18)</f>
        <v>30.387656250000006</v>
      </c>
      <c r="I19" s="18">
        <f>SUM(I16:I18)</f>
        <v>31.907039062500004</v>
      </c>
    </row>
    <row r="20" spans="2:9" ht="12.75">
      <c r="B20" t="s">
        <v>15</v>
      </c>
      <c r="C20" s="1">
        <v>0.05</v>
      </c>
      <c r="D20" s="14"/>
      <c r="E20" s="14">
        <f>-E16*$C$20</f>
        <v>-5.25</v>
      </c>
      <c r="F20" s="14">
        <f>-F16*$C$20</f>
        <v>-5.5125</v>
      </c>
      <c r="G20" s="14">
        <f>-G16*$C$20</f>
        <v>-5.788125000000001</v>
      </c>
      <c r="H20" s="14">
        <f>-H16*$C$20</f>
        <v>-6.077531250000001</v>
      </c>
      <c r="I20" s="14">
        <f>-I16*$C$20</f>
        <v>-6.381407812500001</v>
      </c>
    </row>
    <row r="21" spans="2:9" ht="12.75">
      <c r="B21" t="s">
        <v>22</v>
      </c>
      <c r="C21" s="1">
        <v>0.4</v>
      </c>
      <c r="D21" s="14"/>
      <c r="E21" s="14">
        <f>-(E19-E20)*$C$21</f>
        <v>-12.600000000000001</v>
      </c>
      <c r="F21" s="14">
        <f>-(F19-F20)*$C$21</f>
        <v>-13.229999999999999</v>
      </c>
      <c r="G21" s="14">
        <f>-(G19-G20)*$C$21</f>
        <v>-13.8915</v>
      </c>
      <c r="H21" s="14">
        <f>-(H19-H20)*$C$21</f>
        <v>-14.586075000000003</v>
      </c>
      <c r="I21" s="14">
        <f>-(I19-I20)*$C$21</f>
        <v>-15.315378750000002</v>
      </c>
    </row>
    <row r="22" spans="2:9" ht="12.75">
      <c r="B22" t="s">
        <v>16</v>
      </c>
      <c r="C22" s="1">
        <v>0.02</v>
      </c>
      <c r="D22" s="14"/>
      <c r="E22" s="14">
        <f>-E16*$C$22</f>
        <v>-2.1</v>
      </c>
      <c r="F22" s="14">
        <f>-F16*$C$22</f>
        <v>-2.205</v>
      </c>
      <c r="G22" s="14">
        <f>-G16*$C$22</f>
        <v>-2.3152500000000003</v>
      </c>
      <c r="H22" s="14">
        <f>-H16*$C$22</f>
        <v>-2.4310125000000005</v>
      </c>
      <c r="I22" s="14">
        <f>-I16*$C$22</f>
        <v>-2.5525631250000003</v>
      </c>
    </row>
    <row r="23" spans="2:9" ht="13.5" thickBot="1">
      <c r="B23" t="s">
        <v>17</v>
      </c>
      <c r="E23" s="16">
        <f>SUM(E19:E22)</f>
        <v>6.299999999999999</v>
      </c>
      <c r="F23" s="16">
        <f>SUM(F19:F22)</f>
        <v>6.614999999999995</v>
      </c>
      <c r="G23" s="16">
        <f>SUM(G19:G22)</f>
        <v>6.945749999999995</v>
      </c>
      <c r="H23" s="16">
        <f>SUM(H19:H22)</f>
        <v>7.293037500000003</v>
      </c>
      <c r="I23" s="16">
        <f>SUM(I19:I22)</f>
        <v>7.657689375</v>
      </c>
    </row>
    <row r="24" spans="5:9" ht="13.5" thickTop="1">
      <c r="E24" s="20"/>
      <c r="F24" s="20"/>
      <c r="G24" s="20"/>
      <c r="H24" s="20"/>
      <c r="I24" s="20"/>
    </row>
    <row r="25" spans="2:9" ht="12.75">
      <c r="B25" t="s">
        <v>24</v>
      </c>
      <c r="C25" s="21">
        <v>6</v>
      </c>
      <c r="E25" s="20"/>
      <c r="F25" s="20"/>
      <c r="G25" s="20"/>
      <c r="H25" s="20"/>
      <c r="I25" s="20">
        <f>+C25*I19</f>
        <v>191.44223437500003</v>
      </c>
    </row>
    <row r="27" spans="2:9" ht="13.5" thickBot="1">
      <c r="B27" s="12" t="s">
        <v>18</v>
      </c>
      <c r="C27" s="12"/>
      <c r="D27" s="18">
        <f>NPV(C28,E27:I27)</f>
        <v>157.88305283271094</v>
      </c>
      <c r="E27" s="23">
        <f>SUM(E23:E26)</f>
        <v>6.299999999999999</v>
      </c>
      <c r="F27" s="23">
        <f>SUM(F23:F26)</f>
        <v>6.614999999999995</v>
      </c>
      <c r="G27" s="23">
        <f>SUM(G23:G26)</f>
        <v>6.945749999999995</v>
      </c>
      <c r="H27" s="23">
        <f>SUM(H23:H26)</f>
        <v>7.293037500000003</v>
      </c>
      <c r="I27" s="23">
        <f>SUM(I23:I26)</f>
        <v>199.09992375000002</v>
      </c>
    </row>
    <row r="28" spans="2:3" ht="13.5" thickTop="1">
      <c r="B28" t="s">
        <v>23</v>
      </c>
      <c r="C28" s="1">
        <v>0.08</v>
      </c>
    </row>
    <row r="30" spans="2:3" ht="13.5" thickBot="1">
      <c r="B30" t="s">
        <v>19</v>
      </c>
      <c r="C30" s="1">
        <v>0.2</v>
      </c>
    </row>
    <row r="31" spans="2:4" ht="13.5" thickBot="1">
      <c r="B31" s="29" t="s">
        <v>20</v>
      </c>
      <c r="C31" s="27"/>
      <c r="D31" s="30">
        <f>+(1-C30)*D27</f>
        <v>126.30644226616876</v>
      </c>
    </row>
    <row r="32" spans="2:4" ht="12.75">
      <c r="B32" s="12" t="s">
        <v>25</v>
      </c>
      <c r="D32" s="21">
        <f>+D31/E19</f>
        <v>4.811673991092143</v>
      </c>
    </row>
    <row r="33" spans="2:9" ht="12.75">
      <c r="B33" s="22"/>
      <c r="C33" s="22"/>
      <c r="D33" s="22"/>
      <c r="E33" s="22"/>
      <c r="F33" s="22"/>
      <c r="G33" s="22"/>
      <c r="H33" s="22"/>
      <c r="I33" s="22"/>
    </row>
    <row r="34" ht="12.75">
      <c r="B34" t="s">
        <v>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cdroussiotis</cp:lastModifiedBy>
  <dcterms:created xsi:type="dcterms:W3CDTF">2010-11-11T20:16:44Z</dcterms:created>
  <dcterms:modified xsi:type="dcterms:W3CDTF">2010-11-11T20:51:42Z</dcterms:modified>
  <cp:category/>
  <cp:version/>
  <cp:contentType/>
  <cp:contentStatus/>
</cp:coreProperties>
</file>