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93" windowHeight="8427" activeTab="0"/>
  </bookViews>
  <sheets>
    <sheet name="Income Statement" sheetId="1" r:id="rId1"/>
    <sheet name="Balance Sheet" sheetId="2" r:id="rId2"/>
    <sheet name="Cash Flow Statement" sheetId="3" r:id="rId3"/>
    <sheet name="Ratio Analysis" sheetId="4" r:id="rId4"/>
  </sheets>
  <definedNames>
    <definedName name="_xlnm.Print_Area" localSheetId="1">'Ratio Analysis'!$D$5:$M$63</definedName>
    <definedName name="_xlnm.Print_Titles" localSheetId="1">'Balance Sheet'!$2:$4</definedName>
  </definedNames>
  <calcPr fullCalcOnLoad="1"/>
</workbook>
</file>

<file path=xl/sharedStrings.xml><?xml version="1.0" encoding="utf-8"?>
<sst xmlns="http://schemas.openxmlformats.org/spreadsheetml/2006/main" count="220" uniqueCount="172">
  <si>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</si>
  <si>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</si>
  <si>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</si>
  <si>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</si>
  <si>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</si>
  <si>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Property and Equipment</t>
  </si>
  <si>
    <t xml:space="preserve"> Land</t>
  </si>
  <si>
    <t xml:space="preserve"> Building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</si>
  <si>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</si>
  <si>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</si>
  <si>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</si>
  <si>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</si>
  <si>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</si>
  <si>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</si>
  <si>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Furniture &amp; Equipment</t>
  </si>
  <si>
    <t xml:space="preserve"> Accounts Payable</t>
  </si>
  <si>
    <t xml:space="preserve"> Accrued Income Taxes</t>
  </si>
  <si>
    <t xml:space="preserve"> Accrued Expenses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</si>
  <si>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</si>
  <si>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</si>
  <si>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</si>
  <si>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</si>
  <si>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</si>
  <si>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</si>
  <si>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</si>
  <si>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</si>
  <si>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</si>
  <si>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</si>
  <si>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</si>
  <si>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</si>
  <si>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Total Cost of Revenue</t>
  </si>
  <si>
    <t>Operating Expenses</t>
  </si>
  <si>
    <t xml:space="preserve"> Administrative &amp; General</t>
  </si>
  <si>
    <t xml:space="preserve"> Marketing Expenses</t>
  </si>
  <si>
    <t>Total Operating Expenses</t>
  </si>
  <si>
    <t xml:space="preserve"> Other Operating Expenses</t>
  </si>
  <si>
    <t>EBITDA</t>
  </si>
  <si>
    <t>EBIT</t>
  </si>
  <si>
    <t>Interest Expense</t>
  </si>
  <si>
    <t>EBT</t>
  </si>
  <si>
    <t>Taxes</t>
  </si>
  <si>
    <t>Net Income</t>
  </si>
  <si>
    <t>Gross Margin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</si>
  <si>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</si>
  <si>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</si>
  <si>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</si>
  <si>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</si>
  <si>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</si>
  <si>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</si>
  <si>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</si>
  <si>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</si>
  <si>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</si>
  <si>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</si>
  <si>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</si>
  <si>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</si>
  <si>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>% Change</t>
  </si>
  <si>
    <t>$ Change</t>
  </si>
  <si>
    <t>CA/CL</t>
  </si>
  <si>
    <t xml:space="preserve"> Current Ratio </t>
  </si>
  <si>
    <t>Revenue/Avg AR</t>
  </si>
  <si>
    <t>Solvency Ratios</t>
  </si>
  <si>
    <t>Liquidity Ratios</t>
  </si>
  <si>
    <t xml:space="preserve"> Debt/Equity Ratio</t>
  </si>
  <si>
    <t xml:space="preserve"> LTD / Total Capitalization</t>
  </si>
  <si>
    <t>LTD / (LTD + Equity)</t>
  </si>
  <si>
    <t>LTD / Equity</t>
  </si>
  <si>
    <t>EBITDA / Interest</t>
  </si>
  <si>
    <t>EBIT / Interest</t>
  </si>
  <si>
    <t xml:space="preserve"> EBIT / Interest</t>
  </si>
  <si>
    <t>Definition</t>
  </si>
  <si>
    <t xml:space="preserve"> LTD / EBITDA</t>
  </si>
  <si>
    <t>Rev / Avg of FA</t>
  </si>
  <si>
    <t>Rev / Avg of Total Assets</t>
  </si>
  <si>
    <t xml:space="preserve"> Asset Turnover Ratio</t>
  </si>
  <si>
    <t xml:space="preserve"> Fixed Asset Turnover Ratio</t>
  </si>
  <si>
    <t>Profitability Ratios</t>
  </si>
  <si>
    <t>EBITDA Margin</t>
  </si>
  <si>
    <t>EBIT Margin</t>
  </si>
  <si>
    <t>Return on Assets (ROA)</t>
  </si>
  <si>
    <t>Gross Return on Assets</t>
  </si>
  <si>
    <t>Return on Equity (ROE)</t>
  </si>
  <si>
    <t>Earnings Per Share (EPS)</t>
  </si>
  <si>
    <t>Price Earnings Ratio (PE)</t>
  </si>
  <si>
    <t>Market Price / EPS</t>
  </si>
  <si>
    <t>Gross Margin / Revenues</t>
  </si>
  <si>
    <t>EBITDA / Revenue</t>
  </si>
  <si>
    <t>EBIT / Revenue</t>
  </si>
  <si>
    <t>NI / Avg Assets</t>
  </si>
  <si>
    <t>NI / Avg Equity</t>
  </si>
  <si>
    <t>EBIT / Avg Assets</t>
  </si>
  <si>
    <t xml:space="preserve"> NI / Avg Shares Outstanding</t>
  </si>
  <si>
    <t>Total Shares Outstanding</t>
  </si>
  <si>
    <t>Trend Analysis Ratios</t>
  </si>
  <si>
    <t>Revenue Growth</t>
  </si>
  <si>
    <t xml:space="preserve">   Equity Contribution</t>
  </si>
  <si>
    <t>Market Ratios</t>
  </si>
  <si>
    <t xml:space="preserve"> Quick ratio</t>
  </si>
  <si>
    <t>Altma's Z-score</t>
  </si>
  <si>
    <t>Other Ratios</t>
  </si>
  <si>
    <t>Market Value of Equity</t>
  </si>
  <si>
    <t>Z-Score</t>
  </si>
  <si>
    <t>1.8x or less</t>
  </si>
  <si>
    <t>Between 1.8 - 3.0</t>
  </si>
  <si>
    <t>Not likely</t>
  </si>
  <si>
    <t>Uncertain</t>
  </si>
  <si>
    <t>Likely</t>
  </si>
  <si>
    <t>Stock Price</t>
  </si>
  <si>
    <t>Revenues by Geography</t>
  </si>
  <si>
    <t xml:space="preserve">  U.S.</t>
  </si>
  <si>
    <t xml:space="preserve">  Europe</t>
  </si>
  <si>
    <t xml:space="preserve">  Asia</t>
  </si>
  <si>
    <t>Cost of Revenues/Avg Inventory</t>
  </si>
  <si>
    <t xml:space="preserve"> LTD / EBITDA (Leverage Ratio)</t>
  </si>
  <si>
    <t xml:space="preserve"> EBITDA / Interest (Coverage Ratio)</t>
  </si>
  <si>
    <t>Gross Profit</t>
  </si>
  <si>
    <t>Balance Sheet (000's)</t>
  </si>
  <si>
    <t>Income Statement (000's)</t>
  </si>
  <si>
    <t>(Cash + A/R) / CL</t>
  </si>
  <si>
    <t>Total Current Assets</t>
  </si>
  <si>
    <t xml:space="preserve"> Accounts Receivable Days</t>
  </si>
  <si>
    <t>Cost of Revenues by Geography</t>
  </si>
  <si>
    <t>Market-to-Book</t>
  </si>
  <si>
    <t>Bankruptcy</t>
  </si>
  <si>
    <t>WC = Working Capital</t>
  </si>
  <si>
    <t>TA=Total Assets</t>
  </si>
  <si>
    <t>RE=Retained Earnings</t>
  </si>
  <si>
    <t>MVE=Market Value of Equity</t>
  </si>
  <si>
    <t>Z Formula</t>
  </si>
  <si>
    <t>Z = 1.2x(WC/TA) + 1.4x(RE/TA)+3.3x(EBIT/TA)+0.6x(MVE/Liabilities) + 0.99x(Sales/TA)</t>
  </si>
  <si>
    <t>EV / EBITDA</t>
  </si>
  <si>
    <t>(MVE + LTD + STD - Cash) / EBITDA</t>
  </si>
  <si>
    <t xml:space="preserve">  Plus Depreciation</t>
  </si>
  <si>
    <t>Operating Cash Flow (OCF)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</si>
  <si>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</si>
  <si>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</si>
  <si>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</si>
  <si>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</si>
  <si>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</si>
  <si>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</si>
  <si>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Capital Expenditures</t>
  </si>
  <si>
    <t xml:space="preserve">  Investments (Change)</t>
  </si>
  <si>
    <t xml:space="preserve">   ST Debt Payments</t>
  </si>
  <si>
    <t>Cash Available Before Financing Activities</t>
  </si>
  <si>
    <t>Activity Ratios / Operating Ratios</t>
  </si>
  <si>
    <t>Financial Statement Analysis</t>
  </si>
  <si>
    <t>365 / ART</t>
  </si>
  <si>
    <t>365 / IR</t>
  </si>
  <si>
    <t xml:space="preserve"> Inventory Ratio (IR)</t>
  </si>
  <si>
    <t xml:space="preserve"> Accounts Receivable Turnover (ART)</t>
  </si>
  <si>
    <t xml:space="preserve">This Year's Revenue / Last Year's Revenue  - 1 </t>
  </si>
  <si>
    <t>Stock one-year Return (HPR)</t>
  </si>
  <si>
    <t xml:space="preserve">This Year's SP/ Last Year's SP -1 </t>
  </si>
  <si>
    <t xml:space="preserve"> Inventory Ratio - Days</t>
  </si>
  <si>
    <t xml:space="preserve"> As % of Sales</t>
  </si>
  <si>
    <t>(EBITDA Margin)</t>
  </si>
  <si>
    <t>Interest Rate</t>
  </si>
  <si>
    <t>Interest Exp. / (Avg Debt incl. LT and ST)</t>
  </si>
  <si>
    <t>Tax Rate</t>
  </si>
  <si>
    <t>NI Margin</t>
  </si>
  <si>
    <t>Deprec.as % of Revenues</t>
  </si>
  <si>
    <t>Rev. Growth</t>
  </si>
  <si>
    <t>% Breakdown</t>
  </si>
  <si>
    <t>3.0 or above</t>
  </si>
  <si>
    <t xml:space="preserve"> Cash ratio</t>
  </si>
  <si>
    <t>Cash / CL</t>
  </si>
  <si>
    <t>Celerity Technogy Inc. ("CTI")</t>
  </si>
  <si>
    <t xml:space="preserve"> Year  1</t>
  </si>
  <si>
    <t>Year 2</t>
  </si>
  <si>
    <t>Operating Ratios for Year 2</t>
  </si>
  <si>
    <t xml:space="preserve">   LT Debt Payments</t>
  </si>
  <si>
    <t xml:space="preserve">  Plus/Less Deffered Taxes</t>
  </si>
  <si>
    <t>Cash Flow
Activity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</si>
</sst>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6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30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36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u val="single"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 val="single"/>
      <sz val="10"/>
      <color rgb="FF7030A0"/>
      <name val="Arial"/>
      <family val="2"/>
    </font>
    <font>
      <b/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9" fontId="0" fillId="0" borderId="0" xfId="59" applyFont="1" applyAlignment="1">
      <alignment/>
    </xf>
    <xf numFmtId="174" fontId="0" fillId="0" borderId="0" xfId="59" applyNumberFormat="1" applyFont="1" applyAlignment="1">
      <alignment/>
    </xf>
    <xf numFmtId="174" fontId="0" fillId="0" borderId="0" xfId="59" applyNumberFormat="1" applyFont="1" applyBorder="1" applyAlignment="1">
      <alignment/>
    </xf>
    <xf numFmtId="41" fontId="4" fillId="0" borderId="1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1" fontId="4" fillId="0" borderId="0" xfId="42" applyNumberFormat="1" applyFont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8" fillId="33" borderId="13" xfId="42" applyFont="1" applyFill="1" applyBorder="1" applyAlignment="1">
      <alignment/>
    </xf>
    <xf numFmtId="41" fontId="0" fillId="33" borderId="14" xfId="42" applyNumberFormat="1" applyFont="1" applyFill="1" applyBorder="1" applyAlignment="1">
      <alignment/>
    </xf>
    <xf numFmtId="0" fontId="0" fillId="33" borderId="15" xfId="0" applyFill="1" applyBorder="1" applyAlignment="1" quotePrefix="1">
      <alignment/>
    </xf>
    <xf numFmtId="0" fontId="0" fillId="33" borderId="0" xfId="0" applyFill="1" applyBorder="1" applyAlignment="1">
      <alignment/>
    </xf>
    <xf numFmtId="43" fontId="0" fillId="33" borderId="0" xfId="42" applyFont="1" applyFill="1" applyBorder="1" applyAlignment="1">
      <alignment/>
    </xf>
    <xf numFmtId="41" fontId="0" fillId="33" borderId="16" xfId="42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 quotePrefix="1">
      <alignment/>
    </xf>
    <xf numFmtId="0" fontId="0" fillId="33" borderId="18" xfId="0" applyFill="1" applyBorder="1" applyAlignment="1">
      <alignment/>
    </xf>
    <xf numFmtId="43" fontId="0" fillId="33" borderId="18" xfId="42" applyFont="1" applyFill="1" applyBorder="1" applyAlignment="1">
      <alignment/>
    </xf>
    <xf numFmtId="41" fontId="0" fillId="33" borderId="19" xfId="42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41" fontId="1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9" fontId="0" fillId="0" borderId="0" xfId="59" applyFont="1" applyBorder="1" applyAlignment="1">
      <alignment/>
    </xf>
    <xf numFmtId="41" fontId="0" fillId="33" borderId="13" xfId="42" applyNumberFormat="1" applyFont="1" applyFill="1" applyBorder="1" applyAlignment="1">
      <alignment/>
    </xf>
    <xf numFmtId="41" fontId="0" fillId="33" borderId="0" xfId="42" applyNumberFormat="1" applyFont="1" applyFill="1" applyBorder="1" applyAlignment="1">
      <alignment/>
    </xf>
    <xf numFmtId="41" fontId="0" fillId="33" borderId="18" xfId="42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74" fontId="0" fillId="0" borderId="16" xfId="59" applyNumberFormat="1" applyFont="1" applyBorder="1" applyAlignment="1">
      <alignment horizontal="center"/>
    </xf>
    <xf numFmtId="174" fontId="0" fillId="0" borderId="20" xfId="59" applyNumberFormat="1" applyFont="1" applyBorder="1" applyAlignment="1">
      <alignment horizontal="center"/>
    </xf>
    <xf numFmtId="174" fontId="0" fillId="0" borderId="21" xfId="59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1" fontId="0" fillId="0" borderId="18" xfId="42" applyNumberFormat="1" applyFont="1" applyBorder="1" applyAlignment="1">
      <alignment/>
    </xf>
    <xf numFmtId="41" fontId="0" fillId="0" borderId="22" xfId="42" applyNumberFormat="1" applyFont="1" applyBorder="1" applyAlignment="1">
      <alignment/>
    </xf>
    <xf numFmtId="174" fontId="0" fillId="0" borderId="23" xfId="59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" fillId="33" borderId="0" xfId="0" applyFont="1" applyFill="1" applyBorder="1" applyAlignment="1">
      <alignment horizontal="right"/>
    </xf>
    <xf numFmtId="41" fontId="0" fillId="0" borderId="0" xfId="42" applyNumberFormat="1" applyFont="1" applyBorder="1" applyAlignment="1">
      <alignment horizontal="right"/>
    </xf>
    <xf numFmtId="0" fontId="1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174" fontId="0" fillId="0" borderId="0" xfId="59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17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174" fontId="0" fillId="0" borderId="18" xfId="59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9" fillId="0" borderId="0" xfId="0" applyFont="1" applyBorder="1" applyAlignment="1">
      <alignment/>
    </xf>
    <xf numFmtId="41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88" fontId="0" fillId="0" borderId="0" xfId="42" applyNumberFormat="1" applyFont="1" applyBorder="1" applyAlignment="1">
      <alignment/>
    </xf>
    <xf numFmtId="188" fontId="0" fillId="0" borderId="0" xfId="0" applyNumberFormat="1" applyBorder="1" applyAlignment="1">
      <alignment/>
    </xf>
    <xf numFmtId="41" fontId="0" fillId="0" borderId="0" xfId="42" applyNumberFormat="1" applyFont="1" applyBorder="1" applyAlignment="1" quotePrefix="1">
      <alignment/>
    </xf>
    <xf numFmtId="187" fontId="0" fillId="0" borderId="0" xfId="42" applyNumberFormat="1" applyFont="1" applyBorder="1" applyAlignment="1">
      <alignment/>
    </xf>
    <xf numFmtId="187" fontId="0" fillId="0" borderId="0" xfId="0" applyNumberFormat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0" xfId="0" applyNumberFormat="1" applyBorder="1" applyAlignment="1">
      <alignment/>
    </xf>
    <xf numFmtId="177" fontId="0" fillId="0" borderId="0" xfId="42" applyNumberFormat="1" applyFont="1" applyBorder="1" applyAlignment="1">
      <alignment/>
    </xf>
    <xf numFmtId="0" fontId="0" fillId="0" borderId="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0" fontId="0" fillId="0" borderId="16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8" xfId="42" applyFont="1" applyBorder="1" applyAlignment="1">
      <alignment/>
    </xf>
    <xf numFmtId="174" fontId="0" fillId="0" borderId="18" xfId="59" applyNumberFormat="1" applyFont="1" applyBorder="1" applyAlignment="1">
      <alignment/>
    </xf>
    <xf numFmtId="188" fontId="0" fillId="0" borderId="0" xfId="42" applyNumberFormat="1" applyFont="1" applyBorder="1" applyAlignment="1" quotePrefix="1">
      <alignment/>
    </xf>
    <xf numFmtId="41" fontId="1" fillId="0" borderId="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24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1" fillId="0" borderId="11" xfId="42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41" fontId="55" fillId="0" borderId="0" xfId="42" applyNumberFormat="1" applyFont="1" applyBorder="1" applyAlignment="1">
      <alignment/>
    </xf>
    <xf numFmtId="41" fontId="55" fillId="0" borderId="10" xfId="42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1" fontId="55" fillId="0" borderId="24" xfId="42" applyNumberFormat="1" applyFont="1" applyBorder="1" applyAlignment="1">
      <alignment/>
    </xf>
    <xf numFmtId="41" fontId="56" fillId="0" borderId="0" xfId="42" applyNumberFormat="1" applyFont="1" applyBorder="1" applyAlignment="1">
      <alignment/>
    </xf>
    <xf numFmtId="41" fontId="56" fillId="0" borderId="24" xfId="42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41" fontId="60" fillId="0" borderId="0" xfId="42" applyNumberFormat="1" applyFont="1" applyBorder="1" applyAlignment="1">
      <alignment/>
    </xf>
    <xf numFmtId="41" fontId="60" fillId="0" borderId="10" xfId="42" applyNumberFormat="1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41" fontId="62" fillId="0" borderId="0" xfId="42" applyNumberFormat="1" applyFont="1" applyBorder="1" applyAlignment="1">
      <alignment/>
    </xf>
    <xf numFmtId="41" fontId="62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33</xdr:row>
      <xdr:rowOff>95250</xdr:rowOff>
    </xdr:from>
    <xdr:to>
      <xdr:col>10</xdr:col>
      <xdr:colOff>142875</xdr:colOff>
      <xdr:row>34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5105400" y="499110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"/>
  <sheetViews>
    <sheetView showGridLines="0" tabSelected="1" zoomScale="90" zoomScaleNormal="90" zoomScalePageLayoutView="0" workbookViewId="0" topLeftCell="A1">
      <selection activeCell="R16" sqref="R16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1.1484375" style="0" customWidth="1"/>
    <col min="4" max="4" width="24.421875" style="0" customWidth="1"/>
    <col min="7" max="7" width="2.140625" style="0" customWidth="1"/>
    <col min="8" max="8" width="10.8515625" style="0" customWidth="1"/>
    <col min="9" max="9" width="2.57421875" style="0" customWidth="1"/>
    <col min="11" max="11" width="4.140625" style="0" customWidth="1"/>
    <col min="13" max="13" width="4.421875" style="0" customWidth="1"/>
    <col min="14" max="14" width="10.140625" style="0" customWidth="1"/>
  </cols>
  <sheetData>
    <row r="1" ht="12.75" thickBot="1"/>
    <row r="2" spans="2:14" ht="19.5">
      <c r="B2" s="51" t="s">
        <v>165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2:14" ht="15.75" customHeight="1">
      <c r="B3" s="52" t="s">
        <v>144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/>
    </row>
    <row r="4" spans="2:14" ht="7.5" customHeight="1">
      <c r="B4" s="37"/>
      <c r="C4" s="12"/>
      <c r="D4" s="39"/>
      <c r="E4" s="12"/>
      <c r="F4" s="12"/>
      <c r="G4" s="12"/>
      <c r="H4" s="12"/>
      <c r="I4" s="12"/>
      <c r="J4" s="12"/>
      <c r="K4" s="12"/>
      <c r="L4" s="12"/>
      <c r="M4" s="12"/>
      <c r="N4" s="38"/>
    </row>
    <row r="5" spans="2:14" ht="12.75">
      <c r="B5" s="3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38"/>
    </row>
    <row r="6" spans="2:14" ht="15.75" customHeight="1">
      <c r="B6" s="37"/>
      <c r="C6" s="12"/>
      <c r="D6" s="40" t="s">
        <v>116</v>
      </c>
      <c r="E6" s="11"/>
      <c r="F6" s="53" t="str">
        <f>+'Balance Sheet'!F5</f>
        <v> Year  1</v>
      </c>
      <c r="G6" s="54"/>
      <c r="H6" s="53" t="str">
        <f>+'Balance Sheet'!H5</f>
        <v>Year 2</v>
      </c>
      <c r="I6" s="12"/>
      <c r="J6" s="55" t="s">
        <v>168</v>
      </c>
      <c r="K6" s="56"/>
      <c r="L6" s="56"/>
      <c r="M6" s="12"/>
      <c r="N6" s="38"/>
    </row>
    <row r="7" spans="2:14" ht="8.25" customHeight="1">
      <c r="B7" s="37"/>
      <c r="C7" s="12"/>
      <c r="D7" s="57"/>
      <c r="E7" s="11"/>
      <c r="F7" s="11"/>
      <c r="G7" s="6"/>
      <c r="H7" s="11"/>
      <c r="I7" s="12"/>
      <c r="J7" s="12"/>
      <c r="K7" s="12"/>
      <c r="L7" s="12"/>
      <c r="M7" s="12"/>
      <c r="N7" s="38"/>
    </row>
    <row r="8" spans="2:14" ht="12.75">
      <c r="B8" s="37">
        <f>ROW()</f>
        <v>8</v>
      </c>
      <c r="C8" s="12"/>
      <c r="D8" s="11" t="s">
        <v>107</v>
      </c>
      <c r="E8" s="12"/>
      <c r="F8" s="12"/>
      <c r="G8" s="6"/>
      <c r="H8" s="12"/>
      <c r="I8" s="12"/>
      <c r="J8" s="58" t="s">
        <v>160</v>
      </c>
      <c r="K8" s="12"/>
      <c r="L8" s="58" t="s">
        <v>161</v>
      </c>
      <c r="M8" s="12"/>
      <c r="N8" s="38"/>
    </row>
    <row r="9" spans="2:14" ht="12.75">
      <c r="B9" s="37">
        <f>ROW()</f>
        <v>9</v>
      </c>
      <c r="C9" s="12"/>
      <c r="D9" s="12" t="s">
        <v>108</v>
      </c>
      <c r="E9" s="14"/>
      <c r="F9" s="14">
        <v>800000</v>
      </c>
      <c r="G9" s="6"/>
      <c r="H9" s="14">
        <v>920000</v>
      </c>
      <c r="I9" s="12"/>
      <c r="J9" s="59">
        <f>+H9/F9-1</f>
        <v>0.1499999999999999</v>
      </c>
      <c r="K9" s="12"/>
      <c r="L9" s="59">
        <f>+H9/$H$12</f>
        <v>0.8288288288288288</v>
      </c>
      <c r="M9" s="12"/>
      <c r="N9" s="38"/>
    </row>
    <row r="10" spans="2:14" ht="12.75">
      <c r="B10" s="37">
        <f>ROW()</f>
        <v>10</v>
      </c>
      <c r="C10" s="12"/>
      <c r="D10" s="12" t="s">
        <v>109</v>
      </c>
      <c r="E10" s="14"/>
      <c r="F10" s="14">
        <v>120000</v>
      </c>
      <c r="G10" s="6"/>
      <c r="H10" s="14">
        <v>140000</v>
      </c>
      <c r="I10" s="12"/>
      <c r="J10" s="59">
        <f>+H10/F10-1</f>
        <v>0.16666666666666674</v>
      </c>
      <c r="K10" s="12"/>
      <c r="L10" s="59">
        <f>+H10/$H$12</f>
        <v>0.12612612612612611</v>
      </c>
      <c r="M10" s="12"/>
      <c r="N10" s="38"/>
    </row>
    <row r="11" spans="2:14" ht="12.75">
      <c r="B11" s="37">
        <f>ROW()</f>
        <v>11</v>
      </c>
      <c r="C11" s="12"/>
      <c r="D11" s="12" t="s">
        <v>110</v>
      </c>
      <c r="E11" s="14"/>
      <c r="F11" s="14">
        <v>40000</v>
      </c>
      <c r="G11" s="6"/>
      <c r="H11" s="14">
        <v>50000</v>
      </c>
      <c r="I11" s="12"/>
      <c r="J11" s="59">
        <f>+H11/F11-1</f>
        <v>0.25</v>
      </c>
      <c r="K11" s="12"/>
      <c r="L11" s="59">
        <f>+H11/$H$12</f>
        <v>0.04504504504504504</v>
      </c>
      <c r="M11" s="12"/>
      <c r="N11" s="38"/>
    </row>
    <row r="12" spans="2:14" ht="12.75">
      <c r="B12" s="37">
        <f>ROW()</f>
        <v>12</v>
      </c>
      <c r="C12" s="12"/>
      <c r="D12" s="12" t="s">
        <v>29</v>
      </c>
      <c r="E12" s="6"/>
      <c r="F12" s="6">
        <f>SUM(F9:F11)</f>
        <v>960000</v>
      </c>
      <c r="G12" s="6"/>
      <c r="H12" s="6">
        <f>SUM(H9:H11)</f>
        <v>1110000</v>
      </c>
      <c r="I12" s="12"/>
      <c r="J12" s="59">
        <f>+H12/F12-1</f>
        <v>0.15625</v>
      </c>
      <c r="K12" s="12"/>
      <c r="L12" s="59">
        <f>+H12/$H$12</f>
        <v>1</v>
      </c>
      <c r="M12" s="12"/>
      <c r="N12" s="38"/>
    </row>
    <row r="13" spans="2:14" ht="6.75" customHeight="1">
      <c r="B13" s="37"/>
      <c r="C13" s="12"/>
      <c r="D13" s="12"/>
      <c r="E13" s="6"/>
      <c r="F13" s="6"/>
      <c r="G13" s="6"/>
      <c r="H13" s="6"/>
      <c r="I13" s="12"/>
      <c r="J13" s="60"/>
      <c r="K13" s="12"/>
      <c r="L13" s="12"/>
      <c r="M13" s="12"/>
      <c r="N13" s="38"/>
    </row>
    <row r="14" spans="2:14" ht="12.75">
      <c r="B14" s="37">
        <f>ROW()</f>
        <v>14</v>
      </c>
      <c r="C14" s="12"/>
      <c r="D14" s="11" t="s">
        <v>120</v>
      </c>
      <c r="E14" s="6"/>
      <c r="F14" s="6"/>
      <c r="G14" s="6"/>
      <c r="H14" s="6"/>
      <c r="I14" s="12"/>
      <c r="J14" s="61" t="s">
        <v>42</v>
      </c>
      <c r="K14" s="12"/>
      <c r="L14" s="62" t="s">
        <v>114</v>
      </c>
      <c r="M14" s="12"/>
      <c r="N14" s="38"/>
    </row>
    <row r="15" spans="2:14" ht="12.75">
      <c r="B15" s="37">
        <f>ROW()</f>
        <v>15</v>
      </c>
      <c r="C15" s="12"/>
      <c r="D15" s="12" t="str">
        <f>+D9</f>
        <v>  U.S.</v>
      </c>
      <c r="E15" s="14"/>
      <c r="F15" s="14">
        <v>293000</v>
      </c>
      <c r="G15" s="6"/>
      <c r="H15" s="14">
        <v>350000</v>
      </c>
      <c r="I15" s="12"/>
      <c r="J15" s="59">
        <f>+(H9-H15)/H9</f>
        <v>0.6195652173913043</v>
      </c>
      <c r="K15" s="12"/>
      <c r="L15" s="63">
        <f>+H9-H15</f>
        <v>570000</v>
      </c>
      <c r="M15" s="12"/>
      <c r="N15" s="38"/>
    </row>
    <row r="16" spans="2:14" ht="12.75">
      <c r="B16" s="37">
        <f>ROW()</f>
        <v>16</v>
      </c>
      <c r="C16" s="12"/>
      <c r="D16" s="12" t="str">
        <f>+D10</f>
        <v>  Europe</v>
      </c>
      <c r="E16" s="14"/>
      <c r="F16" s="14">
        <v>39000</v>
      </c>
      <c r="G16" s="6"/>
      <c r="H16" s="14">
        <v>50000</v>
      </c>
      <c r="I16" s="12"/>
      <c r="J16" s="59">
        <f>+(H10-H16)/H10</f>
        <v>0.6428571428571429</v>
      </c>
      <c r="K16" s="12"/>
      <c r="L16" s="63">
        <f>+H10-H16</f>
        <v>90000</v>
      </c>
      <c r="M16" s="12"/>
      <c r="N16" s="38"/>
    </row>
    <row r="17" spans="2:14" ht="12.75">
      <c r="B17" s="37">
        <f>ROW()</f>
        <v>17</v>
      </c>
      <c r="C17" s="12"/>
      <c r="D17" s="12" t="str">
        <f>+D11</f>
        <v>  Asia</v>
      </c>
      <c r="E17" s="14"/>
      <c r="F17" s="14">
        <v>13000</v>
      </c>
      <c r="G17" s="6"/>
      <c r="H17" s="14">
        <v>20000</v>
      </c>
      <c r="I17" s="12"/>
      <c r="J17" s="59">
        <f>+(H11-H17)/H11</f>
        <v>0.6</v>
      </c>
      <c r="K17" s="12"/>
      <c r="L17" s="63">
        <f>+H11-H17</f>
        <v>30000</v>
      </c>
      <c r="M17" s="12"/>
      <c r="N17" s="38"/>
    </row>
    <row r="18" spans="2:14" ht="12.75">
      <c r="B18" s="37">
        <f>ROW()</f>
        <v>18</v>
      </c>
      <c r="C18" s="12"/>
      <c r="D18" s="12" t="s">
        <v>30</v>
      </c>
      <c r="E18" s="6"/>
      <c r="F18" s="6">
        <f>SUM(F15:F17)</f>
        <v>345000</v>
      </c>
      <c r="G18" s="6"/>
      <c r="H18" s="6">
        <f>SUM(H15:H17)</f>
        <v>420000</v>
      </c>
      <c r="I18" s="12"/>
      <c r="J18" s="59">
        <f>+L18/H12</f>
        <v>0.6216216216216216</v>
      </c>
      <c r="K18" s="12"/>
      <c r="L18" s="63">
        <f>+H12-H18</f>
        <v>690000</v>
      </c>
      <c r="M18" s="12"/>
      <c r="N18" s="38"/>
    </row>
    <row r="19" spans="2:14" ht="6.75" customHeight="1">
      <c r="B19" s="37"/>
      <c r="C19" s="12"/>
      <c r="D19" s="12"/>
      <c r="E19" s="6"/>
      <c r="F19" s="6"/>
      <c r="G19" s="6"/>
      <c r="H19" s="6"/>
      <c r="I19" s="12"/>
      <c r="J19" s="12"/>
      <c r="K19" s="12"/>
      <c r="L19" s="12"/>
      <c r="M19" s="12"/>
      <c r="N19" s="38"/>
    </row>
    <row r="20" spans="2:14" ht="12.75">
      <c r="B20" s="37">
        <f>ROW()</f>
        <v>20</v>
      </c>
      <c r="C20" s="12"/>
      <c r="D20" s="12" t="s">
        <v>114</v>
      </c>
      <c r="E20" s="6"/>
      <c r="F20" s="6">
        <f>+F12-F18</f>
        <v>615000</v>
      </c>
      <c r="G20" s="6"/>
      <c r="H20" s="6">
        <f>+H12-H18</f>
        <v>690000</v>
      </c>
      <c r="I20" s="12"/>
      <c r="J20" s="12"/>
      <c r="K20" s="12"/>
      <c r="L20" s="12"/>
      <c r="M20" s="12"/>
      <c r="N20" s="38"/>
    </row>
    <row r="21" spans="2:14" ht="9" customHeight="1">
      <c r="B21" s="37"/>
      <c r="C21" s="12"/>
      <c r="D21" s="12"/>
      <c r="E21" s="6"/>
      <c r="F21" s="6"/>
      <c r="G21" s="6"/>
      <c r="H21" s="6"/>
      <c r="I21" s="12"/>
      <c r="J21" s="12"/>
      <c r="K21" s="12"/>
      <c r="L21" s="12"/>
      <c r="M21" s="12"/>
      <c r="N21" s="38"/>
    </row>
    <row r="22" spans="2:14" ht="12.75">
      <c r="B22" s="37">
        <f>ROW()</f>
        <v>22</v>
      </c>
      <c r="C22" s="12"/>
      <c r="D22" s="11" t="s">
        <v>31</v>
      </c>
      <c r="E22" s="6"/>
      <c r="F22" s="6"/>
      <c r="G22" s="6"/>
      <c r="H22" s="6"/>
      <c r="I22" s="12"/>
      <c r="J22" s="58" t="s">
        <v>153</v>
      </c>
      <c r="K22" s="12"/>
      <c r="L22" s="12"/>
      <c r="M22" s="12"/>
      <c r="N22" s="38"/>
    </row>
    <row r="23" spans="2:14" ht="12.75">
      <c r="B23" s="37">
        <f>ROW()</f>
        <v>23</v>
      </c>
      <c r="C23" s="12"/>
      <c r="D23" s="12" t="s">
        <v>32</v>
      </c>
      <c r="E23" s="14"/>
      <c r="F23" s="14">
        <v>145000</v>
      </c>
      <c r="G23" s="6"/>
      <c r="H23" s="14">
        <v>165000</v>
      </c>
      <c r="I23" s="12"/>
      <c r="J23" s="59">
        <f>+H23/$H$12</f>
        <v>0.14864864864864866</v>
      </c>
      <c r="K23" s="12"/>
      <c r="L23" s="12"/>
      <c r="M23" s="12"/>
      <c r="N23" s="38"/>
    </row>
    <row r="24" spans="2:14" ht="12.75">
      <c r="B24" s="37">
        <f>ROW()</f>
        <v>24</v>
      </c>
      <c r="C24" s="12"/>
      <c r="D24" s="12" t="s">
        <v>33</v>
      </c>
      <c r="E24" s="14"/>
      <c r="F24" s="14">
        <v>75000</v>
      </c>
      <c r="G24" s="6"/>
      <c r="H24" s="14">
        <v>80000</v>
      </c>
      <c r="I24" s="12"/>
      <c r="J24" s="59">
        <f>+H24/$H$12</f>
        <v>0.07207207207207207</v>
      </c>
      <c r="K24" s="12"/>
      <c r="L24" s="12"/>
      <c r="M24" s="12"/>
      <c r="N24" s="38"/>
    </row>
    <row r="25" spans="2:14" ht="12.75">
      <c r="B25" s="37">
        <f>ROW()</f>
        <v>25</v>
      </c>
      <c r="C25" s="12"/>
      <c r="D25" s="12" t="s">
        <v>35</v>
      </c>
      <c r="E25" s="14"/>
      <c r="F25" s="14">
        <v>10000</v>
      </c>
      <c r="G25" s="6"/>
      <c r="H25" s="14">
        <v>12000</v>
      </c>
      <c r="I25" s="12"/>
      <c r="J25" s="59">
        <f>+H25/$H$12</f>
        <v>0.010810810810810811</v>
      </c>
      <c r="K25" s="12"/>
      <c r="L25" s="12"/>
      <c r="M25" s="12"/>
      <c r="N25" s="38"/>
    </row>
    <row r="26" spans="2:14" ht="12.75">
      <c r="B26" s="37">
        <f>ROW()</f>
        <v>26</v>
      </c>
      <c r="C26" s="12"/>
      <c r="D26" s="12" t="s">
        <v>34</v>
      </c>
      <c r="E26" s="6"/>
      <c r="F26" s="6">
        <f>SUM(F23:F25)</f>
        <v>230000</v>
      </c>
      <c r="G26" s="6"/>
      <c r="H26" s="6">
        <f>SUM(H23:H25)</f>
        <v>257000</v>
      </c>
      <c r="I26" s="12"/>
      <c r="J26" s="59">
        <f>+H26/$H$12</f>
        <v>0.23153153153153153</v>
      </c>
      <c r="K26" s="12"/>
      <c r="L26" s="12"/>
      <c r="M26" s="12"/>
      <c r="N26" s="38"/>
    </row>
    <row r="27" spans="2:14" ht="6.75" customHeight="1">
      <c r="B27" s="37"/>
      <c r="C27" s="12"/>
      <c r="D27" s="12"/>
      <c r="E27" s="6"/>
      <c r="F27" s="6"/>
      <c r="G27" s="6"/>
      <c r="H27" s="6"/>
      <c r="I27" s="12"/>
      <c r="J27" s="12"/>
      <c r="K27" s="12"/>
      <c r="L27" s="12"/>
      <c r="M27" s="12"/>
      <c r="N27" s="38"/>
    </row>
    <row r="28" spans="2:14" ht="12.75">
      <c r="B28" s="37">
        <f>ROW()</f>
        <v>28</v>
      </c>
      <c r="C28" s="12"/>
      <c r="D28" s="11" t="s">
        <v>36</v>
      </c>
      <c r="E28" s="6"/>
      <c r="F28" s="6">
        <f>+F20-F26</f>
        <v>385000</v>
      </c>
      <c r="G28" s="6"/>
      <c r="H28" s="6">
        <f>+H20-H26</f>
        <v>433000</v>
      </c>
      <c r="I28" s="12"/>
      <c r="J28" s="59">
        <f>+H28/$H$12</f>
        <v>0.3900900900900901</v>
      </c>
      <c r="K28" s="12"/>
      <c r="L28" s="64" t="s">
        <v>154</v>
      </c>
      <c r="M28" s="12"/>
      <c r="N28" s="38"/>
    </row>
    <row r="29" spans="2:14" ht="9.75" customHeight="1">
      <c r="B29" s="37"/>
      <c r="C29" s="12"/>
      <c r="D29" s="12"/>
      <c r="E29" s="6"/>
      <c r="F29" s="6"/>
      <c r="G29" s="6"/>
      <c r="H29" s="6"/>
      <c r="I29" s="12"/>
      <c r="J29" s="12"/>
      <c r="K29" s="12"/>
      <c r="L29" s="12"/>
      <c r="M29" s="12"/>
      <c r="N29" s="38"/>
    </row>
    <row r="30" spans="2:14" ht="12.75">
      <c r="B30" s="37">
        <f>ROW()</f>
        <v>30</v>
      </c>
      <c r="C30" s="12"/>
      <c r="D30" s="11" t="s">
        <v>43</v>
      </c>
      <c r="E30" s="14"/>
      <c r="F30" s="14">
        <v>60000</v>
      </c>
      <c r="G30" s="6"/>
      <c r="H30" s="14">
        <v>65000</v>
      </c>
      <c r="I30" s="12"/>
      <c r="J30" s="59">
        <f>+H30/H12</f>
        <v>0.05855855855855856</v>
      </c>
      <c r="K30" s="12"/>
      <c r="L30" s="64" t="s">
        <v>159</v>
      </c>
      <c r="M30" s="12"/>
      <c r="N30" s="38"/>
    </row>
    <row r="31" spans="2:14" ht="7.5" customHeight="1">
      <c r="B31" s="37"/>
      <c r="C31" s="12"/>
      <c r="D31" s="12"/>
      <c r="E31" s="6"/>
      <c r="F31" s="6"/>
      <c r="G31" s="6"/>
      <c r="H31" s="6"/>
      <c r="I31" s="12"/>
      <c r="J31" s="12"/>
      <c r="K31" s="12"/>
      <c r="L31" s="12"/>
      <c r="M31" s="12"/>
      <c r="N31" s="38"/>
    </row>
    <row r="32" spans="2:14" ht="12.75">
      <c r="B32" s="37">
        <f>ROW()</f>
        <v>32</v>
      </c>
      <c r="C32" s="12"/>
      <c r="D32" s="11" t="s">
        <v>37</v>
      </c>
      <c r="E32" s="6"/>
      <c r="F32" s="6">
        <f>+F28-F30</f>
        <v>325000</v>
      </c>
      <c r="G32" s="6"/>
      <c r="H32" s="6">
        <f>+H28-H30</f>
        <v>368000</v>
      </c>
      <c r="I32" s="12"/>
      <c r="J32" s="59">
        <f>+H32/H12</f>
        <v>0.33153153153153153</v>
      </c>
      <c r="K32" s="12"/>
      <c r="L32" s="12" t="s">
        <v>77</v>
      </c>
      <c r="M32" s="12"/>
      <c r="N32" s="38"/>
    </row>
    <row r="33" spans="2:14" ht="4.5" customHeight="1">
      <c r="B33" s="37"/>
      <c r="C33" s="12"/>
      <c r="D33" s="12"/>
      <c r="E33" s="6"/>
      <c r="F33" s="6"/>
      <c r="G33" s="6"/>
      <c r="H33" s="6"/>
      <c r="I33" s="12"/>
      <c r="J33" s="12"/>
      <c r="K33" s="12"/>
      <c r="L33" s="12"/>
      <c r="M33" s="12"/>
      <c r="N33" s="38"/>
    </row>
    <row r="34" spans="2:14" ht="12.75">
      <c r="B34" s="37">
        <f>ROW()</f>
        <v>34</v>
      </c>
      <c r="C34" s="12"/>
      <c r="D34" s="11" t="s">
        <v>38</v>
      </c>
      <c r="E34" s="6"/>
      <c r="F34" s="6">
        <v>130000</v>
      </c>
      <c r="G34" s="6"/>
      <c r="H34" s="6">
        <f>+'Balance Sheet'!F35*0.1</f>
        <v>120000</v>
      </c>
      <c r="I34" s="12"/>
      <c r="J34" s="59">
        <f>+H34/(('Balance Sheet'!H35+'Balance Sheet'!H32+'Balance Sheet'!F35+'Balance Sheet'!F32)/2)</f>
        <v>0.0995850622406639</v>
      </c>
      <c r="K34" s="12"/>
      <c r="L34" s="12" t="s">
        <v>155</v>
      </c>
      <c r="M34" s="12"/>
      <c r="N34" s="38"/>
    </row>
    <row r="35" spans="2:14" ht="7.5" customHeight="1">
      <c r="B35" s="37"/>
      <c r="C35" s="12"/>
      <c r="D35" s="12"/>
      <c r="E35" s="6"/>
      <c r="F35" s="6"/>
      <c r="G35" s="6"/>
      <c r="H35" s="6"/>
      <c r="I35" s="12"/>
      <c r="J35" s="12"/>
      <c r="K35" s="12"/>
      <c r="L35" s="12"/>
      <c r="M35" s="12"/>
      <c r="N35" s="38"/>
    </row>
    <row r="36" spans="2:14" ht="12.75">
      <c r="B36" s="37">
        <f>ROW()</f>
        <v>36</v>
      </c>
      <c r="C36" s="12"/>
      <c r="D36" s="12" t="s">
        <v>39</v>
      </c>
      <c r="E36" s="6"/>
      <c r="F36" s="6">
        <f>+F32-F34</f>
        <v>195000</v>
      </c>
      <c r="G36" s="6"/>
      <c r="H36" s="6">
        <f>+H32-H34</f>
        <v>248000</v>
      </c>
      <c r="I36" s="12"/>
      <c r="J36" s="65" t="s">
        <v>156</v>
      </c>
      <c r="K36" s="65"/>
      <c r="L36" s="65"/>
      <c r="M36" s="65"/>
      <c r="N36" s="38"/>
    </row>
    <row r="37" spans="2:14" ht="4.5" customHeight="1">
      <c r="B37" s="37"/>
      <c r="C37" s="12"/>
      <c r="D37" s="12"/>
      <c r="E37" s="6"/>
      <c r="F37" s="6"/>
      <c r="G37" s="6"/>
      <c r="H37" s="6"/>
      <c r="I37" s="12"/>
      <c r="J37" s="12"/>
      <c r="K37" s="12"/>
      <c r="L37" s="12"/>
      <c r="M37" s="12"/>
      <c r="N37" s="38"/>
    </row>
    <row r="38" spans="2:14" ht="12.75">
      <c r="B38" s="37">
        <f>ROW()</f>
        <v>38</v>
      </c>
      <c r="C38" s="12"/>
      <c r="D38" s="11" t="s">
        <v>40</v>
      </c>
      <c r="E38" s="31"/>
      <c r="F38" s="6">
        <v>78000</v>
      </c>
      <c r="G38" s="6"/>
      <c r="H38" s="6">
        <v>99200</v>
      </c>
      <c r="I38" s="12"/>
      <c r="J38" s="59">
        <f>+H38/H36</f>
        <v>0.4</v>
      </c>
      <c r="K38" s="12"/>
      <c r="L38" s="12" t="s">
        <v>157</v>
      </c>
      <c r="M38" s="12"/>
      <c r="N38" s="38"/>
    </row>
    <row r="39" spans="2:14" ht="7.5" customHeight="1">
      <c r="B39" s="37">
        <f>ROW()</f>
        <v>39</v>
      </c>
      <c r="C39" s="12"/>
      <c r="D39" s="12"/>
      <c r="E39" s="6"/>
      <c r="F39" s="6"/>
      <c r="G39" s="6"/>
      <c r="H39" s="6"/>
      <c r="I39" s="12"/>
      <c r="J39" s="66"/>
      <c r="K39" s="12"/>
      <c r="L39" s="12"/>
      <c r="M39" s="12"/>
      <c r="N39" s="38"/>
    </row>
    <row r="40" spans="2:14" ht="12.75" thickBot="1">
      <c r="B40" s="46">
        <f>ROW()</f>
        <v>40</v>
      </c>
      <c r="C40" s="47"/>
      <c r="D40" s="47" t="s">
        <v>41</v>
      </c>
      <c r="E40" s="48"/>
      <c r="F40" s="48">
        <f>+F36-F38</f>
        <v>117000</v>
      </c>
      <c r="G40" s="48"/>
      <c r="H40" s="48">
        <f>+H36-H38</f>
        <v>148800</v>
      </c>
      <c r="I40" s="47"/>
      <c r="J40" s="67">
        <f>+H40/H12</f>
        <v>0.13405405405405404</v>
      </c>
      <c r="K40" s="47"/>
      <c r="L40" s="47" t="s">
        <v>158</v>
      </c>
      <c r="M40" s="47"/>
      <c r="N40" s="68"/>
    </row>
    <row r="41" spans="5:12" ht="15" customHeight="1">
      <c r="E41" s="3"/>
      <c r="F41" s="3"/>
      <c r="G41" s="3"/>
      <c r="H41" s="3"/>
      <c r="I41" s="3"/>
      <c r="J41" s="3"/>
      <c r="L41" s="8"/>
    </row>
    <row r="42" ht="12.75">
      <c r="N4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81"/>
  <sheetViews>
    <sheetView showGridLines="0" zoomScale="90" zoomScaleNormal="90" zoomScalePageLayoutView="0"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3" width="1.1484375" style="0" customWidth="1"/>
    <col min="4" max="4" width="30.57421875" style="0" customWidth="1"/>
    <col min="5" max="5" width="5.28125" style="0" customWidth="1"/>
    <col min="6" max="6" width="12.7109375" style="0" customWidth="1"/>
    <col min="7" max="7" width="4.28125" style="0" customWidth="1"/>
    <col min="8" max="8" width="11.8515625" style="0" customWidth="1"/>
    <col min="9" max="9" width="3.7109375" style="0" customWidth="1"/>
    <col min="10" max="10" width="11.57421875" style="0" customWidth="1"/>
    <col min="11" max="11" width="2.28125" style="0" customWidth="1"/>
    <col min="12" max="12" width="11.140625" style="0" customWidth="1"/>
    <col min="13" max="13" width="11.7109375" style="0" customWidth="1"/>
    <col min="14" max="14" width="3.421875" style="0" customWidth="1"/>
  </cols>
  <sheetData>
    <row r="1" ht="12.75" thickBot="1"/>
    <row r="2" spans="2:12" ht="19.5">
      <c r="B2" s="51" t="s">
        <v>165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15.75" customHeight="1">
      <c r="B3" s="52" t="s">
        <v>144</v>
      </c>
      <c r="C3" s="12"/>
      <c r="D3" s="12"/>
      <c r="E3" s="12"/>
      <c r="F3" s="12"/>
      <c r="G3" s="12"/>
      <c r="H3" s="12"/>
      <c r="I3" s="12"/>
      <c r="J3" s="12"/>
      <c r="K3" s="12"/>
      <c r="L3" s="38"/>
    </row>
    <row r="4" spans="2:12" ht="19.5">
      <c r="B4" s="37"/>
      <c r="C4" s="12"/>
      <c r="D4" s="39"/>
      <c r="E4" s="12"/>
      <c r="F4" s="12"/>
      <c r="G4" s="12"/>
      <c r="H4" s="12"/>
      <c r="I4" s="12"/>
      <c r="J4" s="12"/>
      <c r="K4" s="12"/>
      <c r="L4" s="38"/>
    </row>
    <row r="5" spans="2:12" ht="17.25" customHeight="1">
      <c r="B5" s="37"/>
      <c r="C5" s="12"/>
      <c r="D5" s="40" t="s">
        <v>115</v>
      </c>
      <c r="E5" s="11"/>
      <c r="F5" s="28" t="s">
        <v>166</v>
      </c>
      <c r="G5" s="12"/>
      <c r="H5" s="28" t="s">
        <v>167</v>
      </c>
      <c r="I5" s="12"/>
      <c r="J5" s="28" t="s">
        <v>56</v>
      </c>
      <c r="K5" s="12"/>
      <c r="L5" s="41" t="s">
        <v>55</v>
      </c>
    </row>
    <row r="6" spans="2:12" ht="12.75">
      <c r="B6" s="37"/>
      <c r="C6" s="12"/>
      <c r="D6" s="12"/>
      <c r="E6" s="12"/>
      <c r="F6" s="12"/>
      <c r="G6" s="12"/>
      <c r="H6" s="12"/>
      <c r="I6" s="12"/>
      <c r="J6" s="12"/>
      <c r="K6" s="12"/>
      <c r="L6" s="42"/>
    </row>
    <row r="7" spans="2:12" ht="12.75">
      <c r="B7" s="37">
        <f>ROW()</f>
        <v>7</v>
      </c>
      <c r="C7" s="12"/>
      <c r="D7" s="11" t="s">
        <v>0</v>
      </c>
      <c r="E7" s="12"/>
      <c r="F7" s="12"/>
      <c r="G7" s="12"/>
      <c r="H7" s="12"/>
      <c r="I7" s="12"/>
      <c r="J7" s="12"/>
      <c r="K7" s="12"/>
      <c r="L7" s="42"/>
    </row>
    <row r="8" spans="2:12" ht="12.75">
      <c r="B8" s="37">
        <f>ROW()</f>
        <v>8</v>
      </c>
      <c r="C8" s="12"/>
      <c r="D8" s="12" t="s">
        <v>1</v>
      </c>
      <c r="E8" s="14"/>
      <c r="F8" s="14">
        <v>45000</v>
      </c>
      <c r="G8" s="6"/>
      <c r="H8" s="6">
        <f>+H47-H9-H10-H11-H20-H22</f>
        <v>65800</v>
      </c>
      <c r="I8" s="12"/>
      <c r="J8" s="6">
        <f>+H8-F8</f>
        <v>20800</v>
      </c>
      <c r="K8" s="12"/>
      <c r="L8" s="43">
        <f>+H8/F8-1</f>
        <v>0.4622222222222223</v>
      </c>
    </row>
    <row r="9" spans="2:12" ht="12.75">
      <c r="B9" s="37">
        <f>ROW()</f>
        <v>9</v>
      </c>
      <c r="C9" s="12"/>
      <c r="D9" s="12" t="s">
        <v>2</v>
      </c>
      <c r="E9" s="14"/>
      <c r="F9" s="14">
        <v>45000</v>
      </c>
      <c r="G9" s="6"/>
      <c r="H9" s="14">
        <v>60000</v>
      </c>
      <c r="I9" s="12"/>
      <c r="J9" s="6">
        <f>+H9-F9</f>
        <v>15000</v>
      </c>
      <c r="K9" s="12"/>
      <c r="L9" s="43">
        <f>+H9/F9-1</f>
        <v>0.33333333333333326</v>
      </c>
    </row>
    <row r="10" spans="2:12" ht="12.75">
      <c r="B10" s="37">
        <f>ROW()</f>
        <v>10</v>
      </c>
      <c r="C10" s="12"/>
      <c r="D10" s="12" t="s">
        <v>3</v>
      </c>
      <c r="E10" s="14"/>
      <c r="F10" s="14">
        <v>35000</v>
      </c>
      <c r="G10" s="6"/>
      <c r="H10" s="14">
        <v>40000</v>
      </c>
      <c r="I10" s="12"/>
      <c r="J10" s="6">
        <f>+H10-F10</f>
        <v>5000</v>
      </c>
      <c r="K10" s="12"/>
      <c r="L10" s="43">
        <f>+H10/F10-1</f>
        <v>0.1428571428571428</v>
      </c>
    </row>
    <row r="11" spans="2:12" ht="12.75">
      <c r="B11" s="37">
        <f>ROW()</f>
        <v>11</v>
      </c>
      <c r="C11" s="12"/>
      <c r="D11" s="12" t="s">
        <v>4</v>
      </c>
      <c r="E11" s="14"/>
      <c r="F11" s="10">
        <v>10000</v>
      </c>
      <c r="G11" s="6"/>
      <c r="H11" s="10">
        <v>9000</v>
      </c>
      <c r="I11" s="12"/>
      <c r="J11" s="4">
        <f>+H11-F11</f>
        <v>-1000</v>
      </c>
      <c r="K11" s="12"/>
      <c r="L11" s="44">
        <f>+H11/F11-1</f>
        <v>-0.09999999999999998</v>
      </c>
    </row>
    <row r="12" spans="2:12" ht="12.75">
      <c r="B12" s="37">
        <f>ROW()</f>
        <v>12</v>
      </c>
      <c r="C12" s="12"/>
      <c r="D12" s="12" t="s">
        <v>118</v>
      </c>
      <c r="E12" s="6"/>
      <c r="F12" s="6">
        <f>SUM(F8:F11)</f>
        <v>135000</v>
      </c>
      <c r="G12" s="6"/>
      <c r="H12" s="6">
        <f>SUM(H8:H11)</f>
        <v>174800</v>
      </c>
      <c r="I12" s="12"/>
      <c r="J12" s="6">
        <f>SUM(J8:J11)</f>
        <v>39800</v>
      </c>
      <c r="K12" s="12"/>
      <c r="L12" s="43">
        <f>+H12/F12-1</f>
        <v>0.29481481481481486</v>
      </c>
    </row>
    <row r="13" spans="2:12" ht="12.75">
      <c r="B13" s="37"/>
      <c r="C13" s="12"/>
      <c r="D13" s="12"/>
      <c r="E13" s="6"/>
      <c r="F13" s="6"/>
      <c r="G13" s="6"/>
      <c r="H13" s="6"/>
      <c r="I13" s="12"/>
      <c r="J13" s="6"/>
      <c r="K13" s="12"/>
      <c r="L13" s="42"/>
    </row>
    <row r="14" spans="2:12" ht="12.75">
      <c r="B14" s="37">
        <f>ROW()</f>
        <v>14</v>
      </c>
      <c r="C14" s="12"/>
      <c r="D14" s="11" t="s">
        <v>5</v>
      </c>
      <c r="E14" s="6"/>
      <c r="F14" s="6"/>
      <c r="G14" s="6"/>
      <c r="H14" s="6"/>
      <c r="I14" s="12"/>
      <c r="J14" s="6"/>
      <c r="K14" s="12"/>
      <c r="L14" s="42"/>
    </row>
    <row r="15" spans="2:12" ht="12.75">
      <c r="B15" s="37">
        <f>ROW()</f>
        <v>15</v>
      </c>
      <c r="C15" s="12"/>
      <c r="D15" s="12" t="s">
        <v>6</v>
      </c>
      <c r="E15" s="14"/>
      <c r="F15" s="14">
        <v>2500000</v>
      </c>
      <c r="G15" s="6"/>
      <c r="H15" s="6">
        <f>+F15</f>
        <v>2500000</v>
      </c>
      <c r="I15" s="12"/>
      <c r="J15" s="6">
        <f>+H15-F15</f>
        <v>0</v>
      </c>
      <c r="K15" s="12"/>
      <c r="L15" s="43">
        <f aca="true" t="shared" si="0" ref="L15:L20">+H15/F15-1</f>
        <v>0</v>
      </c>
    </row>
    <row r="16" spans="2:12" ht="12.75">
      <c r="B16" s="37">
        <f>ROW()</f>
        <v>16</v>
      </c>
      <c r="C16" s="12"/>
      <c r="D16" s="12" t="s">
        <v>7</v>
      </c>
      <c r="E16" s="14"/>
      <c r="F16" s="14">
        <v>450000</v>
      </c>
      <c r="G16" s="6"/>
      <c r="H16" s="14">
        <v>550000</v>
      </c>
      <c r="I16" s="12"/>
      <c r="J16" s="6">
        <f>+H16-F16</f>
        <v>100000</v>
      </c>
      <c r="K16" s="12"/>
      <c r="L16" s="43">
        <f t="shared" si="0"/>
        <v>0.22222222222222232</v>
      </c>
    </row>
    <row r="17" spans="2:12" ht="12.75">
      <c r="B17" s="37">
        <f>ROW()</f>
        <v>17</v>
      </c>
      <c r="C17" s="12"/>
      <c r="D17" s="12" t="s">
        <v>14</v>
      </c>
      <c r="E17" s="14"/>
      <c r="F17" s="10">
        <v>50000</v>
      </c>
      <c r="G17" s="6"/>
      <c r="H17" s="10">
        <v>75000</v>
      </c>
      <c r="I17" s="12"/>
      <c r="J17" s="4">
        <f>+H17-F17</f>
        <v>25000</v>
      </c>
      <c r="K17" s="12"/>
      <c r="L17" s="44">
        <f t="shared" si="0"/>
        <v>0.5</v>
      </c>
    </row>
    <row r="18" spans="2:12" ht="12.75">
      <c r="B18" s="37">
        <f>ROW()</f>
        <v>18</v>
      </c>
      <c r="C18" s="12"/>
      <c r="D18" s="12" t="s">
        <v>10</v>
      </c>
      <c r="E18" s="6"/>
      <c r="F18" s="6">
        <f>SUM(F15:F17)</f>
        <v>3000000</v>
      </c>
      <c r="G18" s="6"/>
      <c r="H18" s="6">
        <f>SUM(H15:H17)</f>
        <v>3125000</v>
      </c>
      <c r="I18" s="12"/>
      <c r="J18" s="6">
        <f>SUM(J15:J17)</f>
        <v>125000</v>
      </c>
      <c r="K18" s="12"/>
      <c r="L18" s="43">
        <f t="shared" si="0"/>
        <v>0.04166666666666674</v>
      </c>
    </row>
    <row r="19" spans="2:12" ht="12.75">
      <c r="B19" s="37">
        <f>ROW()</f>
        <v>19</v>
      </c>
      <c r="C19" s="12"/>
      <c r="D19" s="12" t="s">
        <v>8</v>
      </c>
      <c r="E19" s="14"/>
      <c r="F19" s="10">
        <v>-300000</v>
      </c>
      <c r="G19" s="6"/>
      <c r="H19" s="4">
        <f>+F19-'Income Statement'!H30</f>
        <v>-365000</v>
      </c>
      <c r="I19" s="12"/>
      <c r="J19" s="4">
        <f>+H19-F19</f>
        <v>-65000</v>
      </c>
      <c r="K19" s="12"/>
      <c r="L19" s="44">
        <f t="shared" si="0"/>
        <v>0.21666666666666656</v>
      </c>
    </row>
    <row r="20" spans="2:12" ht="12.75">
      <c r="B20" s="37">
        <f>ROW()</f>
        <v>20</v>
      </c>
      <c r="C20" s="12"/>
      <c r="D20" s="12" t="s">
        <v>9</v>
      </c>
      <c r="E20" s="6"/>
      <c r="F20" s="6">
        <f>SUM(F18:F19)</f>
        <v>2700000</v>
      </c>
      <c r="G20" s="6"/>
      <c r="H20" s="6">
        <f>SUM(H18:H19)</f>
        <v>2760000</v>
      </c>
      <c r="I20" s="12"/>
      <c r="J20" s="6">
        <f>SUM(J18:J19)</f>
        <v>60000</v>
      </c>
      <c r="K20" s="12"/>
      <c r="L20" s="43">
        <f t="shared" si="0"/>
        <v>0.022222222222222143</v>
      </c>
    </row>
    <row r="21" spans="2:12" ht="12.75">
      <c r="B21" s="37"/>
      <c r="C21" s="12"/>
      <c r="D21" s="12"/>
      <c r="E21" s="6"/>
      <c r="F21" s="6"/>
      <c r="G21" s="6"/>
      <c r="H21" s="6"/>
      <c r="I21" s="12"/>
      <c r="J21" s="6"/>
      <c r="K21" s="12"/>
      <c r="L21" s="43"/>
    </row>
    <row r="22" spans="2:12" ht="12.75">
      <c r="B22" s="37">
        <f>ROW()</f>
        <v>22</v>
      </c>
      <c r="C22" s="12"/>
      <c r="D22" s="12" t="s">
        <v>28</v>
      </c>
      <c r="E22" s="14"/>
      <c r="F22" s="14">
        <v>200000</v>
      </c>
      <c r="G22" s="14"/>
      <c r="H22" s="14">
        <v>250000</v>
      </c>
      <c r="I22" s="12"/>
      <c r="J22" s="6">
        <f>+H22-F22</f>
        <v>50000</v>
      </c>
      <c r="K22" s="12"/>
      <c r="L22" s="43">
        <f>+H22/F22-1</f>
        <v>0.25</v>
      </c>
    </row>
    <row r="23" spans="2:12" ht="12.75">
      <c r="B23" s="37"/>
      <c r="C23" s="12"/>
      <c r="D23" s="12"/>
      <c r="E23" s="6"/>
      <c r="F23" s="6"/>
      <c r="G23" s="6"/>
      <c r="H23" s="6"/>
      <c r="I23" s="12"/>
      <c r="J23" s="6"/>
      <c r="K23" s="12"/>
      <c r="L23" s="43"/>
    </row>
    <row r="24" spans="2:12" ht="12.75" thickBot="1">
      <c r="B24" s="37">
        <f>ROW()</f>
        <v>24</v>
      </c>
      <c r="C24" s="12"/>
      <c r="D24" s="12" t="s">
        <v>11</v>
      </c>
      <c r="E24" s="6"/>
      <c r="F24" s="5">
        <f>+F22+F20+F12</f>
        <v>3035000</v>
      </c>
      <c r="G24" s="6"/>
      <c r="H24" s="5">
        <f>+H22+H20+H12</f>
        <v>3184800</v>
      </c>
      <c r="I24" s="12"/>
      <c r="J24" s="5">
        <f>+J22+J20+J12</f>
        <v>149800</v>
      </c>
      <c r="K24" s="12"/>
      <c r="L24" s="45">
        <f>+H24/F24-1</f>
        <v>0.04935749588138383</v>
      </c>
    </row>
    <row r="25" spans="2:12" ht="12.75" thickTop="1">
      <c r="B25" s="37"/>
      <c r="C25" s="12"/>
      <c r="D25" s="12"/>
      <c r="E25" s="6"/>
      <c r="F25" s="6"/>
      <c r="G25" s="6"/>
      <c r="H25" s="6"/>
      <c r="I25" s="12"/>
      <c r="J25" s="6"/>
      <c r="K25" s="12"/>
      <c r="L25" s="42"/>
    </row>
    <row r="26" spans="2:12" ht="12.75">
      <c r="B26" s="37">
        <f>ROW()</f>
        <v>26</v>
      </c>
      <c r="C26" s="12"/>
      <c r="D26" s="11" t="s">
        <v>12</v>
      </c>
      <c r="E26" s="6"/>
      <c r="F26" s="6"/>
      <c r="G26" s="6"/>
      <c r="H26" s="6"/>
      <c r="I26" s="12"/>
      <c r="J26" s="6"/>
      <c r="K26" s="12"/>
      <c r="L26" s="42"/>
    </row>
    <row r="27" spans="2:12" ht="12.75">
      <c r="B27" s="37"/>
      <c r="C27" s="12"/>
      <c r="D27" s="12"/>
      <c r="E27" s="6"/>
      <c r="F27" s="6"/>
      <c r="G27" s="6"/>
      <c r="H27" s="6"/>
      <c r="I27" s="12"/>
      <c r="J27" s="6"/>
      <c r="K27" s="12"/>
      <c r="L27" s="42"/>
    </row>
    <row r="28" spans="2:12" ht="12.75">
      <c r="B28" s="37">
        <f>ROW()</f>
        <v>28</v>
      </c>
      <c r="C28" s="12"/>
      <c r="D28" s="11" t="s">
        <v>13</v>
      </c>
      <c r="E28" s="6"/>
      <c r="F28" s="6"/>
      <c r="G28" s="6"/>
      <c r="H28" s="6"/>
      <c r="I28" s="12"/>
      <c r="J28" s="6"/>
      <c r="K28" s="12"/>
      <c r="L28" s="42"/>
    </row>
    <row r="29" spans="2:12" ht="12.75">
      <c r="B29" s="37">
        <f>ROW()</f>
        <v>29</v>
      </c>
      <c r="C29" s="12"/>
      <c r="D29" s="12" t="s">
        <v>15</v>
      </c>
      <c r="E29" s="14"/>
      <c r="F29" s="14">
        <v>35000</v>
      </c>
      <c r="G29" s="6"/>
      <c r="H29" s="14">
        <v>40000</v>
      </c>
      <c r="I29" s="12"/>
      <c r="J29" s="6">
        <f>+H29-F29</f>
        <v>5000</v>
      </c>
      <c r="K29" s="12"/>
      <c r="L29" s="43">
        <f>+H29/F29-1</f>
        <v>0.1428571428571428</v>
      </c>
    </row>
    <row r="30" spans="2:12" ht="12.75">
      <c r="B30" s="37">
        <f>ROW()</f>
        <v>30</v>
      </c>
      <c r="C30" s="12"/>
      <c r="D30" s="12" t="s">
        <v>16</v>
      </c>
      <c r="E30" s="14"/>
      <c r="F30" s="14">
        <v>12000</v>
      </c>
      <c r="G30" s="6"/>
      <c r="H30" s="14">
        <v>10000</v>
      </c>
      <c r="I30" s="12"/>
      <c r="J30" s="6">
        <f>+H30-F30</f>
        <v>-2000</v>
      </c>
      <c r="K30" s="12"/>
      <c r="L30" s="43">
        <f>+H30/F30-1</f>
        <v>-0.16666666666666663</v>
      </c>
    </row>
    <row r="31" spans="2:12" ht="12.75">
      <c r="B31" s="37">
        <f>ROW()</f>
        <v>31</v>
      </c>
      <c r="C31" s="12"/>
      <c r="D31" s="12" t="s">
        <v>17</v>
      </c>
      <c r="E31" s="14"/>
      <c r="F31" s="14">
        <v>10000</v>
      </c>
      <c r="G31" s="6"/>
      <c r="H31" s="14">
        <v>8000</v>
      </c>
      <c r="I31" s="12"/>
      <c r="J31" s="6">
        <f>+H31-F31</f>
        <v>-2000</v>
      </c>
      <c r="K31" s="12"/>
      <c r="L31" s="43">
        <f>+H31/F31-1</f>
        <v>-0.19999999999999996</v>
      </c>
    </row>
    <row r="32" spans="2:12" ht="12.75">
      <c r="B32" s="37">
        <f>ROW()</f>
        <v>32</v>
      </c>
      <c r="C32" s="12"/>
      <c r="D32" s="12" t="s">
        <v>46</v>
      </c>
      <c r="E32" s="14"/>
      <c r="F32" s="10">
        <v>20000</v>
      </c>
      <c r="G32" s="6"/>
      <c r="H32" s="10">
        <v>10000</v>
      </c>
      <c r="I32" s="12"/>
      <c r="J32" s="4">
        <f>+H32-F32</f>
        <v>-10000</v>
      </c>
      <c r="K32" s="12"/>
      <c r="L32" s="44">
        <f>+H32/F32-1</f>
        <v>-0.5</v>
      </c>
    </row>
    <row r="33" spans="2:12" ht="12.75">
      <c r="B33" s="37">
        <f>ROW()</f>
        <v>33</v>
      </c>
      <c r="C33" s="12"/>
      <c r="D33" s="12" t="s">
        <v>18</v>
      </c>
      <c r="E33" s="6"/>
      <c r="F33" s="6">
        <f>SUM(F29:F32)</f>
        <v>77000</v>
      </c>
      <c r="G33" s="6"/>
      <c r="H33" s="6">
        <f>SUM(H29:H32)</f>
        <v>68000</v>
      </c>
      <c r="I33" s="12"/>
      <c r="J33" s="6">
        <f>SUM(J29:J32)</f>
        <v>-9000</v>
      </c>
      <c r="K33" s="12"/>
      <c r="L33" s="43">
        <f>+H33/F33-1</f>
        <v>-0.11688311688311692</v>
      </c>
    </row>
    <row r="34" spans="2:12" ht="12.75">
      <c r="B34" s="37"/>
      <c r="C34" s="12"/>
      <c r="D34" s="12"/>
      <c r="E34" s="6"/>
      <c r="F34" s="6"/>
      <c r="G34" s="6"/>
      <c r="H34" s="6"/>
      <c r="I34" s="12"/>
      <c r="J34" s="6"/>
      <c r="K34" s="12"/>
      <c r="L34" s="42"/>
    </row>
    <row r="35" spans="2:12" ht="12.75">
      <c r="B35" s="37">
        <f>ROW()</f>
        <v>35</v>
      </c>
      <c r="C35" s="12"/>
      <c r="D35" s="12" t="s">
        <v>19</v>
      </c>
      <c r="E35" s="14"/>
      <c r="F35" s="14">
        <v>1200000</v>
      </c>
      <c r="G35" s="6"/>
      <c r="H35" s="14">
        <f>+F35-F32</f>
        <v>1180000</v>
      </c>
      <c r="I35" s="12"/>
      <c r="J35" s="6">
        <f>+H35-F35</f>
        <v>-20000</v>
      </c>
      <c r="K35" s="12"/>
      <c r="L35" s="43">
        <f>+H35/F35-1</f>
        <v>-0.01666666666666672</v>
      </c>
    </row>
    <row r="36" spans="2:12" ht="12.75">
      <c r="B36" s="37"/>
      <c r="C36" s="12"/>
      <c r="D36" s="12"/>
      <c r="E36" s="6"/>
      <c r="F36" s="6"/>
      <c r="G36" s="6"/>
      <c r="H36" s="6"/>
      <c r="I36" s="12"/>
      <c r="J36" s="6"/>
      <c r="K36" s="12"/>
      <c r="L36" s="43"/>
    </row>
    <row r="37" spans="2:12" ht="12.75">
      <c r="B37" s="37">
        <f>ROW()</f>
        <v>37</v>
      </c>
      <c r="C37" s="12"/>
      <c r="D37" s="12" t="s">
        <v>20</v>
      </c>
      <c r="E37" s="14"/>
      <c r="F37" s="14">
        <v>12000</v>
      </c>
      <c r="G37" s="6"/>
      <c r="H37" s="14">
        <v>17000</v>
      </c>
      <c r="I37" s="12"/>
      <c r="J37" s="6">
        <f>+H37-F37</f>
        <v>5000</v>
      </c>
      <c r="K37" s="12"/>
      <c r="L37" s="43">
        <f>+H37/F37-1</f>
        <v>0.41666666666666674</v>
      </c>
    </row>
    <row r="38" spans="2:12" ht="12.75">
      <c r="B38" s="37"/>
      <c r="C38" s="12"/>
      <c r="D38" s="12"/>
      <c r="E38" s="6"/>
      <c r="F38" s="4"/>
      <c r="G38" s="6"/>
      <c r="H38" s="4"/>
      <c r="I38" s="12"/>
      <c r="J38" s="4"/>
      <c r="K38" s="12"/>
      <c r="L38" s="44"/>
    </row>
    <row r="39" spans="2:12" ht="12.75">
      <c r="B39" s="37">
        <f>ROW()</f>
        <v>39</v>
      </c>
      <c r="C39" s="12"/>
      <c r="D39" s="12" t="s">
        <v>21</v>
      </c>
      <c r="E39" s="6"/>
      <c r="F39" s="6">
        <f>+F37+F35+F33</f>
        <v>1289000</v>
      </c>
      <c r="G39" s="6"/>
      <c r="H39" s="6">
        <f>+H37+H35+H33</f>
        <v>1265000</v>
      </c>
      <c r="I39" s="12"/>
      <c r="J39" s="6">
        <f>+J37+J35+J33</f>
        <v>-24000</v>
      </c>
      <c r="K39" s="12"/>
      <c r="L39" s="43">
        <f>+H39/F39-1</f>
        <v>-0.018619084561675714</v>
      </c>
    </row>
    <row r="40" spans="2:12" ht="9" customHeight="1">
      <c r="B40" s="37"/>
      <c r="C40" s="12"/>
      <c r="D40" s="12"/>
      <c r="E40" s="6"/>
      <c r="F40" s="6"/>
      <c r="G40" s="6"/>
      <c r="H40" s="6"/>
      <c r="I40" s="12"/>
      <c r="J40" s="6"/>
      <c r="K40" s="12"/>
      <c r="L40" s="43"/>
    </row>
    <row r="41" spans="2:12" ht="12.75">
      <c r="B41" s="37">
        <f>ROW()</f>
        <v>41</v>
      </c>
      <c r="C41" s="12"/>
      <c r="D41" s="11" t="s">
        <v>26</v>
      </c>
      <c r="E41" s="6"/>
      <c r="F41" s="6"/>
      <c r="G41" s="6"/>
      <c r="H41" s="6"/>
      <c r="I41" s="12"/>
      <c r="J41" s="6"/>
      <c r="K41" s="12"/>
      <c r="L41" s="43"/>
    </row>
    <row r="42" spans="2:12" ht="12.75">
      <c r="B42" s="37">
        <f>ROW()</f>
        <v>42</v>
      </c>
      <c r="C42" s="12"/>
      <c r="D42" s="12" t="s">
        <v>22</v>
      </c>
      <c r="E42" s="14"/>
      <c r="F42" s="14">
        <v>1000000</v>
      </c>
      <c r="G42" s="14"/>
      <c r="H42" s="14">
        <f>+F42</f>
        <v>1000000</v>
      </c>
      <c r="I42" s="12"/>
      <c r="J42" s="6">
        <f>+H42-F42</f>
        <v>0</v>
      </c>
      <c r="K42" s="12"/>
      <c r="L42" s="43">
        <f>+H42/F42-1</f>
        <v>0</v>
      </c>
    </row>
    <row r="43" spans="2:12" ht="12.75">
      <c r="B43" s="37">
        <f>ROW()</f>
        <v>43</v>
      </c>
      <c r="C43" s="12"/>
      <c r="D43" s="12" t="s">
        <v>23</v>
      </c>
      <c r="E43" s="14"/>
      <c r="F43" s="14">
        <v>0</v>
      </c>
      <c r="G43" s="14"/>
      <c r="H43" s="14">
        <v>25000</v>
      </c>
      <c r="I43" s="12"/>
      <c r="J43" s="6">
        <f>+H43-F43</f>
        <v>25000</v>
      </c>
      <c r="K43" s="12"/>
      <c r="L43" s="43"/>
    </row>
    <row r="44" spans="2:12" ht="12.75">
      <c r="B44" s="37">
        <f>ROW()</f>
        <v>44</v>
      </c>
      <c r="C44" s="12"/>
      <c r="D44" s="12" t="s">
        <v>24</v>
      </c>
      <c r="E44" s="6"/>
      <c r="F44" s="4">
        <f>+F24-F39-F43-F42</f>
        <v>746000</v>
      </c>
      <c r="G44" s="6"/>
      <c r="H44" s="4">
        <f>+F44+'Income Statement'!H40</f>
        <v>894800</v>
      </c>
      <c r="I44" s="12"/>
      <c r="J44" s="4">
        <f>+H44-F44</f>
        <v>148800</v>
      </c>
      <c r="K44" s="12"/>
      <c r="L44" s="44">
        <f>+H44/F44-1</f>
        <v>0.19946380697050947</v>
      </c>
    </row>
    <row r="45" spans="2:12" ht="12.75">
      <c r="B45" s="37">
        <f>ROW()</f>
        <v>45</v>
      </c>
      <c r="C45" s="12"/>
      <c r="D45" s="12" t="s">
        <v>25</v>
      </c>
      <c r="E45" s="6"/>
      <c r="F45" s="6">
        <f>SUM(F42:F44)</f>
        <v>1746000</v>
      </c>
      <c r="G45" s="6"/>
      <c r="H45" s="6">
        <f>SUM(H42:H44)</f>
        <v>1919800</v>
      </c>
      <c r="I45" s="12"/>
      <c r="J45" s="6">
        <f>SUM(J42:J44)</f>
        <v>173800</v>
      </c>
      <c r="K45" s="12"/>
      <c r="L45" s="43">
        <f>+H45/F45-1</f>
        <v>0.09954180985108829</v>
      </c>
    </row>
    <row r="46" spans="2:12" ht="12.75">
      <c r="B46" s="37"/>
      <c r="C46" s="12"/>
      <c r="D46" s="12"/>
      <c r="E46" s="6"/>
      <c r="F46" s="6"/>
      <c r="G46" s="6"/>
      <c r="H46" s="6"/>
      <c r="I46" s="12"/>
      <c r="J46" s="6"/>
      <c r="K46" s="12"/>
      <c r="L46" s="43"/>
    </row>
    <row r="47" spans="2:12" ht="12.75" thickBot="1">
      <c r="B47" s="46">
        <f>ROW()</f>
        <v>47</v>
      </c>
      <c r="C47" s="47"/>
      <c r="D47" s="47" t="s">
        <v>27</v>
      </c>
      <c r="E47" s="48"/>
      <c r="F47" s="49">
        <f>+F45+F39</f>
        <v>3035000</v>
      </c>
      <c r="G47" s="48"/>
      <c r="H47" s="49">
        <f>+H45+H39</f>
        <v>3184800</v>
      </c>
      <c r="I47" s="47"/>
      <c r="J47" s="49">
        <f>+J45+J39</f>
        <v>149800</v>
      </c>
      <c r="K47" s="47"/>
      <c r="L47" s="50">
        <f>+H47/F47-1</f>
        <v>0.04935749588138383</v>
      </c>
    </row>
    <row r="48" spans="5:12" ht="13.5" customHeight="1">
      <c r="E48" s="6"/>
      <c r="F48" s="6"/>
      <c r="G48" s="3"/>
      <c r="H48" s="6"/>
      <c r="J48" s="6"/>
      <c r="L48" s="9"/>
    </row>
    <row r="49" ht="12.75">
      <c r="L49" s="1"/>
    </row>
    <row r="183" spans="6:12" ht="12.75">
      <c r="F183" s="2"/>
      <c r="G183" s="3"/>
      <c r="H183" s="3"/>
      <c r="I183" s="3"/>
      <c r="J183" s="3"/>
      <c r="L183" s="8"/>
    </row>
    <row r="184" spans="6:12" ht="12.75">
      <c r="F184" s="2"/>
      <c r="G184" s="3"/>
      <c r="H184" s="3"/>
      <c r="I184" s="3"/>
      <c r="J184" s="3"/>
      <c r="L184" s="8"/>
    </row>
    <row r="185" spans="7:12" ht="12.75">
      <c r="G185" s="3"/>
      <c r="I185" s="3"/>
      <c r="J185" s="3"/>
      <c r="L185" s="8"/>
    </row>
    <row r="186" spans="6:12" ht="12.75">
      <c r="F186" s="2"/>
      <c r="G186" s="3"/>
      <c r="H186" s="3"/>
      <c r="I186" s="3"/>
      <c r="J186" s="3"/>
      <c r="L186" s="8"/>
    </row>
    <row r="187" spans="6:12" ht="12.75">
      <c r="F187" s="2"/>
      <c r="G187" s="3"/>
      <c r="H187" s="3"/>
      <c r="I187" s="3"/>
      <c r="J187" s="3"/>
      <c r="L187" s="8"/>
    </row>
    <row r="188" spans="6:12" ht="12.75">
      <c r="F188" s="2"/>
      <c r="G188" s="3"/>
      <c r="H188" s="3"/>
      <c r="I188" s="3"/>
      <c r="J188" s="3"/>
      <c r="L188" s="8"/>
    </row>
    <row r="189" spans="6:12" ht="12.75">
      <c r="F189" s="2"/>
      <c r="G189" s="3"/>
      <c r="H189" s="3"/>
      <c r="I189" s="3"/>
      <c r="J189" s="3"/>
      <c r="L189" s="8"/>
    </row>
    <row r="190" spans="6:12" ht="12.75">
      <c r="F190" s="2"/>
      <c r="G190" s="3"/>
      <c r="H190" s="3"/>
      <c r="I190" s="3"/>
      <c r="J190" s="3"/>
      <c r="L190" s="8"/>
    </row>
    <row r="191" spans="6:12" ht="12.75">
      <c r="F191" s="2"/>
      <c r="G191" s="3"/>
      <c r="H191" s="3"/>
      <c r="I191" s="3"/>
      <c r="J191" s="3"/>
      <c r="L191" s="8"/>
    </row>
    <row r="192" spans="6:12" ht="12.75">
      <c r="F192" s="2"/>
      <c r="G192" s="3"/>
      <c r="H192" s="3"/>
      <c r="I192" s="3"/>
      <c r="J192" s="3"/>
      <c r="L192" s="8"/>
    </row>
    <row r="193" spans="6:12" ht="12.75">
      <c r="F193" s="2"/>
      <c r="G193" s="3"/>
      <c r="H193" s="3"/>
      <c r="I193" s="3"/>
      <c r="J193" s="3"/>
      <c r="L193" s="8"/>
    </row>
    <row r="194" spans="6:12" ht="12.75">
      <c r="F194" s="2"/>
      <c r="G194" s="3"/>
      <c r="H194" s="3"/>
      <c r="I194" s="3"/>
      <c r="J194" s="3"/>
      <c r="L194" s="8"/>
    </row>
    <row r="195" spans="6:12" ht="12.75">
      <c r="F195" s="2"/>
      <c r="G195" s="3"/>
      <c r="H195" s="3"/>
      <c r="I195" s="3"/>
      <c r="J195" s="3"/>
      <c r="L195" s="8"/>
    </row>
    <row r="196" spans="6:12" ht="12.75">
      <c r="F196" s="2"/>
      <c r="G196" s="3"/>
      <c r="H196" s="3"/>
      <c r="I196" s="3"/>
      <c r="J196" s="3"/>
      <c r="L196" s="8"/>
    </row>
    <row r="197" spans="6:12" ht="12.75">
      <c r="F197" s="2"/>
      <c r="G197" s="3"/>
      <c r="H197" s="3"/>
      <c r="I197" s="3"/>
      <c r="J197" s="3"/>
      <c r="L197" s="8"/>
    </row>
    <row r="198" spans="6:12" ht="12.75">
      <c r="F198" s="2"/>
      <c r="G198" s="3"/>
      <c r="H198" s="3"/>
      <c r="I198" s="3"/>
      <c r="J198" s="3"/>
      <c r="L198" s="8"/>
    </row>
    <row r="199" spans="6:12" ht="12.75">
      <c r="F199" s="2"/>
      <c r="G199" s="3"/>
      <c r="H199" s="3"/>
      <c r="I199" s="3"/>
      <c r="J199" s="3"/>
      <c r="L199" s="8"/>
    </row>
    <row r="200" spans="6:12" ht="12.75">
      <c r="F200" s="2"/>
      <c r="G200" s="3"/>
      <c r="H200" s="3"/>
      <c r="I200" s="3"/>
      <c r="J200" s="3"/>
      <c r="L200" s="8"/>
    </row>
    <row r="201" spans="6:12" ht="12.75">
      <c r="F201" s="2"/>
      <c r="G201" s="3"/>
      <c r="H201" s="3"/>
      <c r="I201" s="3"/>
      <c r="J201" s="3"/>
      <c r="L201" s="8"/>
    </row>
    <row r="202" spans="6:12" ht="12.75">
      <c r="F202" s="2"/>
      <c r="G202" s="3"/>
      <c r="H202" s="3"/>
      <c r="I202" s="3"/>
      <c r="J202" s="3"/>
      <c r="L202" s="8"/>
    </row>
    <row r="203" spans="6:12" ht="12.75">
      <c r="F203" s="2"/>
      <c r="G203" s="3"/>
      <c r="H203" s="3"/>
      <c r="I203" s="3"/>
      <c r="J203" s="3"/>
      <c r="L203" s="8"/>
    </row>
    <row r="204" spans="6:12" ht="12.75">
      <c r="F204" s="2"/>
      <c r="G204" s="3"/>
      <c r="H204" s="3"/>
      <c r="I204" s="3"/>
      <c r="J204" s="3"/>
      <c r="L204" s="8"/>
    </row>
    <row r="205" spans="6:12" ht="12.75">
      <c r="F205" s="2"/>
      <c r="G205" s="3"/>
      <c r="H205" s="3"/>
      <c r="I205" s="3"/>
      <c r="J205" s="3"/>
      <c r="L205" s="8"/>
    </row>
    <row r="206" spans="6:12" ht="12.75">
      <c r="F206" s="2"/>
      <c r="G206" s="3"/>
      <c r="H206" s="3"/>
      <c r="I206" s="3"/>
      <c r="J206" s="3"/>
      <c r="L206" s="8"/>
    </row>
    <row r="207" spans="6:12" ht="12.75">
      <c r="F207" s="2"/>
      <c r="G207" s="3"/>
      <c r="H207" s="3"/>
      <c r="I207" s="3"/>
      <c r="J207" s="3"/>
      <c r="L207" s="8"/>
    </row>
    <row r="208" spans="6:12" ht="12.75">
      <c r="F208" s="2"/>
      <c r="G208" s="3"/>
      <c r="H208" s="3"/>
      <c r="I208" s="3"/>
      <c r="J208" s="3"/>
      <c r="L208" s="7"/>
    </row>
    <row r="209" spans="6:12" ht="12.75">
      <c r="F209" s="2"/>
      <c r="G209" s="3"/>
      <c r="H209" s="3"/>
      <c r="I209" s="3"/>
      <c r="J209" s="3"/>
      <c r="L209" s="7"/>
    </row>
    <row r="210" spans="6:12" ht="12.75">
      <c r="F210" s="2"/>
      <c r="G210" s="3"/>
      <c r="H210" s="3"/>
      <c r="I210" s="3"/>
      <c r="J210" s="3"/>
      <c r="L210" s="7"/>
    </row>
    <row r="211" spans="6:12" ht="12.75">
      <c r="F211" s="2"/>
      <c r="G211" s="3"/>
      <c r="H211" s="3"/>
      <c r="I211" s="3"/>
      <c r="J211" s="3"/>
      <c r="L211" s="7"/>
    </row>
    <row r="212" spans="6:12" ht="12.75">
      <c r="F212" s="2"/>
      <c r="G212" s="3"/>
      <c r="H212" s="3"/>
      <c r="I212" s="3"/>
      <c r="J212" s="3"/>
      <c r="L212" s="7"/>
    </row>
    <row r="213" spans="6:12" ht="12.75">
      <c r="F213" s="2"/>
      <c r="G213" s="3"/>
      <c r="H213" s="3"/>
      <c r="I213" s="3"/>
      <c r="J213" s="3"/>
      <c r="L213" s="7"/>
    </row>
    <row r="214" spans="6:12" ht="12.75">
      <c r="F214" s="2"/>
      <c r="G214" s="3"/>
      <c r="H214" s="3"/>
      <c r="I214" s="3"/>
      <c r="J214" s="3"/>
      <c r="L214" s="7"/>
    </row>
    <row r="215" spans="6:12" ht="12.75">
      <c r="F215" s="2"/>
      <c r="G215" s="3"/>
      <c r="H215" s="3"/>
      <c r="I215" s="3"/>
      <c r="J215" s="3"/>
      <c r="L215" s="7"/>
    </row>
    <row r="216" spans="6:12" ht="12.75">
      <c r="F216" s="2"/>
      <c r="G216" s="3"/>
      <c r="H216" s="3"/>
      <c r="I216" s="3"/>
      <c r="J216" s="3"/>
      <c r="L216" s="7"/>
    </row>
    <row r="217" spans="6:12" ht="12.75">
      <c r="F217" s="3"/>
      <c r="G217" s="3"/>
      <c r="H217" s="3"/>
      <c r="I217" s="3"/>
      <c r="J217" s="3"/>
      <c r="L217" s="7"/>
    </row>
    <row r="218" spans="6:12" ht="12.75">
      <c r="F218" s="3"/>
      <c r="G218" s="3"/>
      <c r="H218" s="3"/>
      <c r="I218" s="3"/>
      <c r="J218" s="3"/>
      <c r="L218" s="7"/>
    </row>
    <row r="219" spans="6:12" ht="12.75">
      <c r="F219" s="3"/>
      <c r="G219" s="3"/>
      <c r="H219" s="3"/>
      <c r="I219" s="3"/>
      <c r="J219" s="3"/>
      <c r="L219" s="7"/>
    </row>
    <row r="220" spans="6:12" ht="12.75">
      <c r="F220" s="3"/>
      <c r="G220" s="3"/>
      <c r="H220" s="3"/>
      <c r="I220" s="3"/>
      <c r="J220" s="3"/>
      <c r="L220" s="7"/>
    </row>
    <row r="221" spans="6:12" ht="12.75">
      <c r="F221" s="3"/>
      <c r="G221" s="3"/>
      <c r="H221" s="3"/>
      <c r="I221" s="3"/>
      <c r="J221" s="3"/>
      <c r="L221" s="7"/>
    </row>
    <row r="222" spans="6:12" ht="12.75">
      <c r="F222" s="3"/>
      <c r="G222" s="3"/>
      <c r="H222" s="3"/>
      <c r="I222" s="3"/>
      <c r="J222" s="3"/>
      <c r="L222" s="7"/>
    </row>
    <row r="223" spans="6:12" ht="12.75">
      <c r="F223" s="3"/>
      <c r="G223" s="3"/>
      <c r="H223" s="3"/>
      <c r="I223" s="3"/>
      <c r="J223" s="3"/>
      <c r="L223" s="7"/>
    </row>
    <row r="224" spans="6:12" ht="12.75">
      <c r="F224" s="3"/>
      <c r="G224" s="3"/>
      <c r="H224" s="3"/>
      <c r="I224" s="3"/>
      <c r="J224" s="3"/>
      <c r="L224" s="7"/>
    </row>
    <row r="225" spans="6:12" ht="12.75">
      <c r="F225" s="3"/>
      <c r="G225" s="3"/>
      <c r="H225" s="3"/>
      <c r="I225" s="3"/>
      <c r="J225" s="3"/>
      <c r="L225" s="7"/>
    </row>
    <row r="226" spans="6:12" ht="12.75">
      <c r="F226" s="3"/>
      <c r="G226" s="3"/>
      <c r="H226" s="3"/>
      <c r="I226" s="3"/>
      <c r="J226" s="3"/>
      <c r="L226" s="7"/>
    </row>
    <row r="227" spans="6:12" ht="12.75">
      <c r="F227" s="3"/>
      <c r="G227" s="3"/>
      <c r="H227" s="3"/>
      <c r="I227" s="3"/>
      <c r="J227" s="3"/>
      <c r="L227" s="7"/>
    </row>
    <row r="228" spans="6:12" ht="12.75">
      <c r="F228" s="3"/>
      <c r="G228" s="3"/>
      <c r="H228" s="3"/>
      <c r="I228" s="3"/>
      <c r="J228" s="3"/>
      <c r="L228" s="7"/>
    </row>
    <row r="229" spans="6:12" ht="12.75">
      <c r="F229" s="3"/>
      <c r="G229" s="3"/>
      <c r="H229" s="3"/>
      <c r="I229" s="3"/>
      <c r="J229" s="3"/>
      <c r="L229" s="7"/>
    </row>
    <row r="230" spans="6:12" ht="12.75">
      <c r="F230" s="3"/>
      <c r="G230" s="3"/>
      <c r="H230" s="3"/>
      <c r="I230" s="3"/>
      <c r="J230" s="3"/>
      <c r="L230" s="7"/>
    </row>
    <row r="231" spans="6:12" ht="12.75">
      <c r="F231" s="3"/>
      <c r="G231" s="3"/>
      <c r="H231" s="3"/>
      <c r="I231" s="3"/>
      <c r="J231" s="3"/>
      <c r="L231" s="7"/>
    </row>
    <row r="232" spans="6:12" ht="12.75">
      <c r="F232" s="3"/>
      <c r="G232" s="3"/>
      <c r="H232" s="3"/>
      <c r="I232" s="3"/>
      <c r="J232" s="3"/>
      <c r="L232" s="7"/>
    </row>
    <row r="233" spans="6:12" ht="12.75">
      <c r="F233" s="3"/>
      <c r="G233" s="3"/>
      <c r="H233" s="3"/>
      <c r="I233" s="3"/>
      <c r="J233" s="3"/>
      <c r="L233" s="7"/>
    </row>
    <row r="234" spans="6:12" ht="12.75">
      <c r="F234" s="3"/>
      <c r="G234" s="3"/>
      <c r="H234" s="3"/>
      <c r="I234" s="3"/>
      <c r="J234" s="3"/>
      <c r="L234" s="7"/>
    </row>
    <row r="235" spans="6:12" ht="12.75">
      <c r="F235" s="3"/>
      <c r="G235" s="3"/>
      <c r="H235" s="3"/>
      <c r="I235" s="3"/>
      <c r="J235" s="3"/>
      <c r="L235" s="7"/>
    </row>
    <row r="236" spans="6:12" ht="12.75">
      <c r="F236" s="3"/>
      <c r="G236" s="3"/>
      <c r="H236" s="3"/>
      <c r="I236" s="3"/>
      <c r="J236" s="3"/>
      <c r="L236" s="7"/>
    </row>
    <row r="237" spans="6:12" ht="12.75">
      <c r="F237" s="3"/>
      <c r="G237" s="3"/>
      <c r="H237" s="3"/>
      <c r="I237" s="3"/>
      <c r="J237" s="3"/>
      <c r="L237" s="7"/>
    </row>
    <row r="238" spans="6:10" ht="12.75">
      <c r="F238" s="3"/>
      <c r="G238" s="3"/>
      <c r="H238" s="3"/>
      <c r="I238" s="3"/>
      <c r="J238" s="3"/>
    </row>
    <row r="239" spans="6:10" ht="12.75">
      <c r="F239" s="3"/>
      <c r="G239" s="3"/>
      <c r="H239" s="3"/>
      <c r="I239" s="3"/>
      <c r="J239" s="3"/>
    </row>
    <row r="240" spans="6:10" ht="12.75">
      <c r="F240" s="3"/>
      <c r="G240" s="3"/>
      <c r="H240" s="3"/>
      <c r="I240" s="3"/>
      <c r="J240" s="3"/>
    </row>
    <row r="241" spans="6:10" ht="12.75">
      <c r="F241" s="3"/>
      <c r="G241" s="3"/>
      <c r="H241" s="3"/>
      <c r="I241" s="3"/>
      <c r="J241" s="3"/>
    </row>
    <row r="242" spans="6:10" ht="12.75">
      <c r="F242" s="3"/>
      <c r="G242" s="3"/>
      <c r="H242" s="3"/>
      <c r="I242" s="3"/>
      <c r="J242" s="3"/>
    </row>
    <row r="243" spans="6:10" ht="12.75">
      <c r="F243" s="3"/>
      <c r="G243" s="3"/>
      <c r="H243" s="3"/>
      <c r="I243" s="3"/>
      <c r="J243" s="3"/>
    </row>
    <row r="244" spans="6:10" ht="12.75">
      <c r="F244" s="3"/>
      <c r="G244" s="3"/>
      <c r="H244" s="3"/>
      <c r="I244" s="3"/>
      <c r="J244" s="3"/>
    </row>
    <row r="245" spans="6:10" ht="12.75">
      <c r="F245" s="3"/>
      <c r="G245" s="3"/>
      <c r="H245" s="3"/>
      <c r="I245" s="3"/>
      <c r="J245" s="3"/>
    </row>
    <row r="246" spans="6:10" ht="12.75">
      <c r="F246" s="3"/>
      <c r="G246" s="3"/>
      <c r="H246" s="3"/>
      <c r="I246" s="3"/>
      <c r="J246" s="3"/>
    </row>
    <row r="247" spans="6:10" ht="12.75">
      <c r="F247" s="3"/>
      <c r="G247" s="3"/>
      <c r="H247" s="3"/>
      <c r="I247" s="3"/>
      <c r="J247" s="3"/>
    </row>
    <row r="248" spans="6:10" ht="12.75">
      <c r="F248" s="3"/>
      <c r="G248" s="3"/>
      <c r="H248" s="3"/>
      <c r="I248" s="3"/>
      <c r="J248" s="3"/>
    </row>
    <row r="249" spans="6:10" ht="12.75">
      <c r="F249" s="3"/>
      <c r="G249" s="3"/>
      <c r="H249" s="3"/>
      <c r="I249" s="3"/>
      <c r="J249" s="3"/>
    </row>
    <row r="250" spans="6:10" ht="12.75">
      <c r="F250" s="3"/>
      <c r="G250" s="3"/>
      <c r="H250" s="3"/>
      <c r="I250" s="3"/>
      <c r="J250" s="3"/>
    </row>
    <row r="251" spans="6:10" ht="12.75">
      <c r="F251" s="3"/>
      <c r="G251" s="3"/>
      <c r="H251" s="3"/>
      <c r="I251" s="3"/>
      <c r="J251" s="3"/>
    </row>
    <row r="252" spans="6:10" ht="12.75">
      <c r="F252" s="3"/>
      <c r="G252" s="3"/>
      <c r="H252" s="3"/>
      <c r="I252" s="3"/>
      <c r="J252" s="3"/>
    </row>
    <row r="253" spans="6:10" ht="12.75">
      <c r="F253" s="3"/>
      <c r="G253" s="3"/>
      <c r="H253" s="3"/>
      <c r="I253" s="3"/>
      <c r="J253" s="3"/>
    </row>
    <row r="254" spans="6:10" ht="12.75">
      <c r="F254" s="3"/>
      <c r="G254" s="3"/>
      <c r="H254" s="3"/>
      <c r="I254" s="3"/>
      <c r="J254" s="3"/>
    </row>
    <row r="255" spans="6:10" ht="12.75">
      <c r="F255" s="3"/>
      <c r="G255" s="3"/>
      <c r="H255" s="3"/>
      <c r="I255" s="3"/>
      <c r="J255" s="3"/>
    </row>
    <row r="256" spans="6:10" ht="12.75">
      <c r="F256" s="3"/>
      <c r="G256" s="3"/>
      <c r="H256" s="3"/>
      <c r="I256" s="3"/>
      <c r="J256" s="3"/>
    </row>
    <row r="257" spans="6:10" ht="12.75">
      <c r="F257" s="3"/>
      <c r="G257" s="3"/>
      <c r="H257" s="3"/>
      <c r="I257" s="3"/>
      <c r="J257" s="3"/>
    </row>
    <row r="258" spans="6:10" ht="12.75">
      <c r="F258" s="3"/>
      <c r="G258" s="3"/>
      <c r="H258" s="3"/>
      <c r="I258" s="3"/>
      <c r="J258" s="3"/>
    </row>
    <row r="259" spans="6:10" ht="12.75">
      <c r="F259" s="3"/>
      <c r="G259" s="3"/>
      <c r="H259" s="3"/>
      <c r="I259" s="3"/>
      <c r="J259" s="3"/>
    </row>
    <row r="260" spans="6:10" ht="12.75">
      <c r="F260" s="3"/>
      <c r="G260" s="3"/>
      <c r="H260" s="3"/>
      <c r="I260" s="3"/>
      <c r="J260" s="3"/>
    </row>
    <row r="261" spans="6:10" ht="12.75">
      <c r="F261" s="3"/>
      <c r="G261" s="3"/>
      <c r="H261" s="3"/>
      <c r="I261" s="3"/>
      <c r="J261" s="3"/>
    </row>
    <row r="262" spans="6:10" ht="12.75">
      <c r="F262" s="3"/>
      <c r="G262" s="3"/>
      <c r="H262" s="3"/>
      <c r="I262" s="3"/>
      <c r="J262" s="3"/>
    </row>
    <row r="263" spans="6:10" ht="12.75">
      <c r="F263" s="3"/>
      <c r="G263" s="3"/>
      <c r="H263" s="3"/>
      <c r="I263" s="3"/>
      <c r="J263" s="3"/>
    </row>
    <row r="264" spans="6:10" ht="12.75">
      <c r="F264" s="3"/>
      <c r="G264" s="3"/>
      <c r="H264" s="3"/>
      <c r="I264" s="3"/>
      <c r="J264" s="3"/>
    </row>
    <row r="265" spans="6:10" ht="12.75">
      <c r="F265" s="3"/>
      <c r="G265" s="3"/>
      <c r="H265" s="3"/>
      <c r="I265" s="3"/>
      <c r="J265" s="3"/>
    </row>
    <row r="266" spans="6:10" ht="12.75">
      <c r="F266" s="3"/>
      <c r="G266" s="3"/>
      <c r="H266" s="3"/>
      <c r="I266" s="3"/>
      <c r="J266" s="3"/>
    </row>
    <row r="267" spans="6:10" ht="12.75">
      <c r="F267" s="3"/>
      <c r="G267" s="3"/>
      <c r="H267" s="3"/>
      <c r="I267" s="3"/>
      <c r="J267" s="3"/>
    </row>
    <row r="268" spans="6:10" ht="12.75">
      <c r="F268" s="3"/>
      <c r="G268" s="3"/>
      <c r="H268" s="3"/>
      <c r="I268" s="3"/>
      <c r="J268" s="3"/>
    </row>
    <row r="269" spans="6:10" ht="12.75">
      <c r="F269" s="3"/>
      <c r="G269" s="3"/>
      <c r="H269" s="3"/>
      <c r="I269" s="3"/>
      <c r="J269" s="3"/>
    </row>
    <row r="270" spans="6:10" ht="12.75">
      <c r="F270" s="3"/>
      <c r="G270" s="3"/>
      <c r="H270" s="3"/>
      <c r="I270" s="3"/>
      <c r="J270" s="3"/>
    </row>
    <row r="271" spans="6:10" ht="12.75">
      <c r="F271" s="3"/>
      <c r="G271" s="3"/>
      <c r="H271" s="3"/>
      <c r="I271" s="3"/>
      <c r="J271" s="3"/>
    </row>
    <row r="272" spans="6:10" ht="12.75">
      <c r="F272" s="3"/>
      <c r="G272" s="3"/>
      <c r="H272" s="3"/>
      <c r="I272" s="3"/>
      <c r="J272" s="3"/>
    </row>
    <row r="273" spans="6:10" ht="12.75">
      <c r="F273" s="3"/>
      <c r="G273" s="3"/>
      <c r="H273" s="3"/>
      <c r="I273" s="3"/>
      <c r="J273" s="3"/>
    </row>
    <row r="274" spans="6:10" ht="12.75">
      <c r="F274" s="3"/>
      <c r="G274" s="3"/>
      <c r="H274" s="3"/>
      <c r="I274" s="3"/>
      <c r="J274" s="3"/>
    </row>
    <row r="275" spans="6:10" ht="12.75">
      <c r="F275" s="3"/>
      <c r="G275" s="3"/>
      <c r="H275" s="3"/>
      <c r="I275" s="3"/>
      <c r="J275" s="3"/>
    </row>
    <row r="276" spans="6:10" ht="12.75">
      <c r="F276" s="3"/>
      <c r="G276" s="3"/>
      <c r="H276" s="3"/>
      <c r="I276" s="3"/>
      <c r="J276" s="3"/>
    </row>
    <row r="277" spans="6:10" ht="12.75">
      <c r="F277" s="3"/>
      <c r="G277" s="3"/>
      <c r="H277" s="3"/>
      <c r="I277" s="3"/>
      <c r="J277" s="3"/>
    </row>
    <row r="278" spans="6:10" ht="12.75">
      <c r="F278" s="3"/>
      <c r="G278" s="3"/>
      <c r="H278" s="3"/>
      <c r="I278" s="3"/>
      <c r="J278" s="3"/>
    </row>
    <row r="279" spans="6:10" ht="12.75">
      <c r="F279" s="3"/>
      <c r="G279" s="3"/>
      <c r="H279" s="3"/>
      <c r="I279" s="3"/>
      <c r="J279" s="3"/>
    </row>
    <row r="280" spans="6:10" ht="12.75">
      <c r="F280" s="3"/>
      <c r="G280" s="3"/>
      <c r="H280" s="3"/>
      <c r="I280" s="3"/>
      <c r="J280" s="3"/>
    </row>
    <row r="281" spans="6:10" ht="12.75">
      <c r="F281" s="3"/>
      <c r="G281" s="3"/>
      <c r="H281" s="3"/>
      <c r="I281" s="3"/>
      <c r="J281" s="3"/>
    </row>
    <row r="282" spans="6:10" ht="12.75">
      <c r="F282" s="3"/>
      <c r="G282" s="3"/>
      <c r="H282" s="3"/>
      <c r="I282" s="3"/>
      <c r="J282" s="3"/>
    </row>
    <row r="283" spans="6:10" ht="12.75">
      <c r="F283" s="3"/>
      <c r="G283" s="3"/>
      <c r="H283" s="3"/>
      <c r="I283" s="3"/>
      <c r="J283" s="3"/>
    </row>
    <row r="284" spans="6:10" ht="12.75">
      <c r="F284" s="3"/>
      <c r="G284" s="3"/>
      <c r="H284" s="3"/>
      <c r="I284" s="3"/>
      <c r="J284" s="3"/>
    </row>
    <row r="285" spans="6:10" ht="12.75">
      <c r="F285" s="3"/>
      <c r="G285" s="3"/>
      <c r="H285" s="3"/>
      <c r="I285" s="3"/>
      <c r="J285" s="3"/>
    </row>
    <row r="286" spans="6:10" ht="12.75">
      <c r="F286" s="3"/>
      <c r="G286" s="3"/>
      <c r="H286" s="3"/>
      <c r="I286" s="3"/>
      <c r="J286" s="3"/>
    </row>
    <row r="287" spans="6:10" ht="12.75">
      <c r="F287" s="3"/>
      <c r="G287" s="3"/>
      <c r="H287" s="3"/>
      <c r="I287" s="3"/>
      <c r="J287" s="3"/>
    </row>
    <row r="288" spans="6:10" ht="12.75">
      <c r="F288" s="3"/>
      <c r="G288" s="3"/>
      <c r="H288" s="3"/>
      <c r="I288" s="3"/>
      <c r="J288" s="3"/>
    </row>
    <row r="289" spans="6:10" ht="12.75">
      <c r="F289" s="3"/>
      <c r="G289" s="3"/>
      <c r="H289" s="3"/>
      <c r="I289" s="3"/>
      <c r="J289" s="3"/>
    </row>
    <row r="290" spans="6:10" ht="12.75">
      <c r="F290" s="3"/>
      <c r="G290" s="3"/>
      <c r="H290" s="3"/>
      <c r="I290" s="3"/>
      <c r="J290" s="3"/>
    </row>
    <row r="291" spans="6:10" ht="12.75">
      <c r="F291" s="3"/>
      <c r="G291" s="3"/>
      <c r="H291" s="3"/>
      <c r="I291" s="3"/>
      <c r="J291" s="3"/>
    </row>
    <row r="292" spans="6:10" ht="12.75">
      <c r="F292" s="3"/>
      <c r="G292" s="3"/>
      <c r="H292" s="3"/>
      <c r="I292" s="3"/>
      <c r="J292" s="3"/>
    </row>
    <row r="293" spans="6:10" ht="12.75">
      <c r="F293" s="3"/>
      <c r="G293" s="3"/>
      <c r="H293" s="3"/>
      <c r="I293" s="3"/>
      <c r="J293" s="3"/>
    </row>
    <row r="294" spans="6:10" ht="12.75">
      <c r="F294" s="3"/>
      <c r="G294" s="3"/>
      <c r="H294" s="3"/>
      <c r="I294" s="3"/>
      <c r="J294" s="3"/>
    </row>
    <row r="295" spans="6:10" ht="12.75">
      <c r="F295" s="3"/>
      <c r="G295" s="3"/>
      <c r="H295" s="3"/>
      <c r="I295" s="3"/>
      <c r="J295" s="3"/>
    </row>
    <row r="296" spans="6:10" ht="12.75">
      <c r="F296" s="3"/>
      <c r="G296" s="3"/>
      <c r="H296" s="3"/>
      <c r="I296" s="3"/>
      <c r="J296" s="3"/>
    </row>
    <row r="297" spans="6:10" ht="12.75">
      <c r="F297" s="3"/>
      <c r="G297" s="3"/>
      <c r="H297" s="3"/>
      <c r="I297" s="3"/>
      <c r="J297" s="3"/>
    </row>
    <row r="298" spans="6:10" ht="12.75">
      <c r="F298" s="3"/>
      <c r="G298" s="3"/>
      <c r="H298" s="3"/>
      <c r="I298" s="3"/>
      <c r="J298" s="3"/>
    </row>
    <row r="299" spans="6:10" ht="12.75">
      <c r="F299" s="3"/>
      <c r="G299" s="3"/>
      <c r="H299" s="3"/>
      <c r="I299" s="3"/>
      <c r="J299" s="3"/>
    </row>
    <row r="300" spans="6:10" ht="12.75">
      <c r="F300" s="3"/>
      <c r="G300" s="3"/>
      <c r="H300" s="3"/>
      <c r="I300" s="3"/>
      <c r="J300" s="3"/>
    </row>
    <row r="301" spans="6:10" ht="12.75">
      <c r="F301" s="3"/>
      <c r="G301" s="3"/>
      <c r="H301" s="3"/>
      <c r="I301" s="3"/>
      <c r="J301" s="3"/>
    </row>
    <row r="302" spans="6:10" ht="12.75">
      <c r="F302" s="3"/>
      <c r="G302" s="3"/>
      <c r="H302" s="3"/>
      <c r="I302" s="3"/>
      <c r="J302" s="3"/>
    </row>
    <row r="303" spans="6:10" ht="12.75">
      <c r="F303" s="3"/>
      <c r="G303" s="3"/>
      <c r="H303" s="3"/>
      <c r="I303" s="3"/>
      <c r="J303" s="3"/>
    </row>
    <row r="304" spans="6:10" ht="12.75">
      <c r="F304" s="3"/>
      <c r="G304" s="3"/>
      <c r="H304" s="3"/>
      <c r="I304" s="3"/>
      <c r="J304" s="3"/>
    </row>
    <row r="305" spans="6:10" ht="12.75">
      <c r="F305" s="3"/>
      <c r="G305" s="3"/>
      <c r="H305" s="3"/>
      <c r="I305" s="3"/>
      <c r="J305" s="3"/>
    </row>
    <row r="306" spans="6:10" ht="12.75">
      <c r="F306" s="3"/>
      <c r="G306" s="3"/>
      <c r="H306" s="3"/>
      <c r="I306" s="3"/>
      <c r="J306" s="3"/>
    </row>
    <row r="307" spans="6:10" ht="12.75">
      <c r="F307" s="3"/>
      <c r="G307" s="3"/>
      <c r="H307" s="3"/>
      <c r="I307" s="3"/>
      <c r="J307" s="3"/>
    </row>
    <row r="308" spans="6:10" ht="12.75">
      <c r="F308" s="3"/>
      <c r="G308" s="3"/>
      <c r="H308" s="3"/>
      <c r="I308" s="3"/>
      <c r="J308" s="3"/>
    </row>
    <row r="309" spans="6:10" ht="12.75">
      <c r="F309" s="3"/>
      <c r="G309" s="3"/>
      <c r="H309" s="3"/>
      <c r="I309" s="3"/>
      <c r="J309" s="3"/>
    </row>
    <row r="310" spans="6:10" ht="12.75">
      <c r="F310" s="3"/>
      <c r="G310" s="3"/>
      <c r="H310" s="3"/>
      <c r="I310" s="3"/>
      <c r="J310" s="3"/>
    </row>
    <row r="311" spans="6:10" ht="12.75">
      <c r="F311" s="3"/>
      <c r="G311" s="3"/>
      <c r="H311" s="3"/>
      <c r="I311" s="3"/>
      <c r="J311" s="3"/>
    </row>
    <row r="312" spans="6:10" ht="12.75">
      <c r="F312" s="3"/>
      <c r="G312" s="3"/>
      <c r="H312" s="3"/>
      <c r="I312" s="3"/>
      <c r="J312" s="3"/>
    </row>
    <row r="313" spans="6:10" ht="12.75">
      <c r="F313" s="3"/>
      <c r="G313" s="3"/>
      <c r="H313" s="3"/>
      <c r="I313" s="3"/>
      <c r="J313" s="3"/>
    </row>
    <row r="314" spans="6:10" ht="12.75">
      <c r="F314" s="3"/>
      <c r="G314" s="3"/>
      <c r="H314" s="3"/>
      <c r="I314" s="3"/>
      <c r="J314" s="3"/>
    </row>
    <row r="315" spans="6:10" ht="12.75">
      <c r="F315" s="3"/>
      <c r="G315" s="3"/>
      <c r="H315" s="3"/>
      <c r="I315" s="3"/>
      <c r="J315" s="3"/>
    </row>
    <row r="316" spans="6:10" ht="12.75">
      <c r="F316" s="3"/>
      <c r="G316" s="3"/>
      <c r="H316" s="3"/>
      <c r="I316" s="3"/>
      <c r="J316" s="3"/>
    </row>
    <row r="317" spans="6:10" ht="12.75">
      <c r="F317" s="3"/>
      <c r="G317" s="3"/>
      <c r="H317" s="3"/>
      <c r="I317" s="3"/>
      <c r="J317" s="3"/>
    </row>
    <row r="318" spans="6:10" ht="12.75">
      <c r="F318" s="3"/>
      <c r="G318" s="3"/>
      <c r="H318" s="3"/>
      <c r="I318" s="3"/>
      <c r="J318" s="3"/>
    </row>
    <row r="319" spans="6:10" ht="12.75">
      <c r="F319" s="3"/>
      <c r="G319" s="3"/>
      <c r="H319" s="3"/>
      <c r="I319" s="3"/>
      <c r="J319" s="3"/>
    </row>
    <row r="320" spans="6:10" ht="12.75">
      <c r="F320" s="3"/>
      <c r="G320" s="3"/>
      <c r="H320" s="3"/>
      <c r="I320" s="3"/>
      <c r="J320" s="3"/>
    </row>
    <row r="321" spans="6:10" ht="12.75">
      <c r="F321" s="3"/>
      <c r="G321" s="3"/>
      <c r="H321" s="3"/>
      <c r="I321" s="3"/>
      <c r="J321" s="3"/>
    </row>
    <row r="322" spans="6:10" ht="12.75">
      <c r="F322" s="3"/>
      <c r="G322" s="3"/>
      <c r="H322" s="3"/>
      <c r="I322" s="3"/>
      <c r="J322" s="3"/>
    </row>
    <row r="323" spans="6:10" ht="12.75">
      <c r="F323" s="3"/>
      <c r="G323" s="3"/>
      <c r="H323" s="3"/>
      <c r="I323" s="3"/>
      <c r="J323" s="3"/>
    </row>
    <row r="324" spans="6:10" ht="12.75">
      <c r="F324" s="3"/>
      <c r="G324" s="3"/>
      <c r="H324" s="3"/>
      <c r="I324" s="3"/>
      <c r="J324" s="3"/>
    </row>
    <row r="325" spans="6:10" ht="12.75">
      <c r="F325" s="3"/>
      <c r="G325" s="3"/>
      <c r="H325" s="3"/>
      <c r="I325" s="3"/>
      <c r="J325" s="3"/>
    </row>
    <row r="326" spans="6:10" ht="12.75">
      <c r="F326" s="3"/>
      <c r="G326" s="3"/>
      <c r="H326" s="3"/>
      <c r="I326" s="3"/>
      <c r="J326" s="3"/>
    </row>
    <row r="327" spans="6:10" ht="12.75">
      <c r="F327" s="3"/>
      <c r="G327" s="3"/>
      <c r="H327" s="3"/>
      <c r="I327" s="3"/>
      <c r="J327" s="3"/>
    </row>
    <row r="328" spans="6:10" ht="12.75">
      <c r="F328" s="3"/>
      <c r="G328" s="3"/>
      <c r="H328" s="3"/>
      <c r="I328" s="3"/>
      <c r="J328" s="3"/>
    </row>
    <row r="329" spans="6:10" ht="12.75">
      <c r="F329" s="3"/>
      <c r="G329" s="3"/>
      <c r="H329" s="3"/>
      <c r="I329" s="3"/>
      <c r="J329" s="3"/>
    </row>
    <row r="330" spans="6:10" ht="12.75">
      <c r="F330" s="3"/>
      <c r="G330" s="3"/>
      <c r="H330" s="3"/>
      <c r="I330" s="3"/>
      <c r="J330" s="3"/>
    </row>
    <row r="331" spans="6:10" ht="12.75">
      <c r="F331" s="3"/>
      <c r="G331" s="3"/>
      <c r="H331" s="3"/>
      <c r="I331" s="3"/>
      <c r="J331" s="3"/>
    </row>
    <row r="332" spans="6:10" ht="12.75">
      <c r="F332" s="3"/>
      <c r="G332" s="3"/>
      <c r="H332" s="3"/>
      <c r="I332" s="3"/>
      <c r="J332" s="3"/>
    </row>
    <row r="333" spans="6:10" ht="12.75">
      <c r="F333" s="3"/>
      <c r="G333" s="3"/>
      <c r="H333" s="3"/>
      <c r="I333" s="3"/>
      <c r="J333" s="3"/>
    </row>
    <row r="334" spans="6:10" ht="12.75">
      <c r="F334" s="3"/>
      <c r="G334" s="3"/>
      <c r="H334" s="3"/>
      <c r="I334" s="3"/>
      <c r="J334" s="3"/>
    </row>
    <row r="335" spans="6:10" ht="12.75">
      <c r="F335" s="3"/>
      <c r="G335" s="3"/>
      <c r="H335" s="3"/>
      <c r="I335" s="3"/>
      <c r="J335" s="3"/>
    </row>
    <row r="336" spans="6:10" ht="12.75">
      <c r="F336" s="3"/>
      <c r="G336" s="3"/>
      <c r="H336" s="3"/>
      <c r="I336" s="3"/>
      <c r="J336" s="3"/>
    </row>
    <row r="337" spans="6:10" ht="12.75">
      <c r="F337" s="3"/>
      <c r="G337" s="3"/>
      <c r="H337" s="3"/>
      <c r="I337" s="3"/>
      <c r="J337" s="3"/>
    </row>
    <row r="338" spans="6:10" ht="12.75">
      <c r="F338" s="3"/>
      <c r="G338" s="3"/>
      <c r="H338" s="3"/>
      <c r="I338" s="3"/>
      <c r="J338" s="3"/>
    </row>
    <row r="339" spans="6:10" ht="12.75">
      <c r="F339" s="3"/>
      <c r="G339" s="3"/>
      <c r="H339" s="3"/>
      <c r="I339" s="3"/>
      <c r="J339" s="3"/>
    </row>
    <row r="340" spans="6:10" ht="12.75">
      <c r="F340" s="3"/>
      <c r="G340" s="3"/>
      <c r="H340" s="3"/>
      <c r="I340" s="3"/>
      <c r="J340" s="3"/>
    </row>
    <row r="341" spans="6:10" ht="12.75">
      <c r="F341" s="3"/>
      <c r="G341" s="3"/>
      <c r="H341" s="3"/>
      <c r="I341" s="3"/>
      <c r="J341" s="3"/>
    </row>
    <row r="342" spans="6:10" ht="12.75">
      <c r="F342" s="3"/>
      <c r="G342" s="3"/>
      <c r="H342" s="3"/>
      <c r="I342" s="3"/>
      <c r="J342" s="3"/>
    </row>
    <row r="343" spans="6:10" ht="12.75">
      <c r="F343" s="3"/>
      <c r="G343" s="3"/>
      <c r="H343" s="3"/>
      <c r="I343" s="3"/>
      <c r="J343" s="3"/>
    </row>
    <row r="344" spans="6:10" ht="12.75">
      <c r="F344" s="3"/>
      <c r="G344" s="3"/>
      <c r="H344" s="3"/>
      <c r="I344" s="3"/>
      <c r="J344" s="3"/>
    </row>
    <row r="345" spans="6:10" ht="12.75">
      <c r="F345" s="3"/>
      <c r="G345" s="3"/>
      <c r="H345" s="3"/>
      <c r="I345" s="3"/>
      <c r="J345" s="3"/>
    </row>
    <row r="346" spans="6:10" ht="12.75">
      <c r="F346" s="3"/>
      <c r="G346" s="3"/>
      <c r="H346" s="3"/>
      <c r="I346" s="3"/>
      <c r="J346" s="3"/>
    </row>
    <row r="347" spans="6:10" ht="12.75">
      <c r="F347" s="3"/>
      <c r="G347" s="3"/>
      <c r="H347" s="3"/>
      <c r="I347" s="3"/>
      <c r="J347" s="3"/>
    </row>
    <row r="348" spans="6:10" ht="12.75">
      <c r="F348" s="3"/>
      <c r="G348" s="3"/>
      <c r="H348" s="3"/>
      <c r="I348" s="3"/>
      <c r="J348" s="3"/>
    </row>
    <row r="349" spans="6:10" ht="12.75">
      <c r="F349" s="3"/>
      <c r="G349" s="3"/>
      <c r="H349" s="3"/>
      <c r="I349" s="3"/>
      <c r="J349" s="3"/>
    </row>
    <row r="350" spans="6:10" ht="12.75">
      <c r="F350" s="3"/>
      <c r="G350" s="3"/>
      <c r="H350" s="3"/>
      <c r="I350" s="3"/>
      <c r="J350" s="3"/>
    </row>
    <row r="351" spans="6:10" ht="12.75">
      <c r="F351" s="3"/>
      <c r="G351" s="3"/>
      <c r="H351" s="3"/>
      <c r="I351" s="3"/>
      <c r="J351" s="3"/>
    </row>
    <row r="352" spans="6:10" ht="12.75">
      <c r="F352" s="3"/>
      <c r="G352" s="3"/>
      <c r="H352" s="3"/>
      <c r="I352" s="3"/>
      <c r="J352" s="3"/>
    </row>
    <row r="353" spans="6:10" ht="12.75">
      <c r="F353" s="3"/>
      <c r="G353" s="3"/>
      <c r="H353" s="3"/>
      <c r="I353" s="3"/>
      <c r="J353" s="3"/>
    </row>
    <row r="354" spans="6:10" ht="12.75">
      <c r="F354" s="3"/>
      <c r="G354" s="3"/>
      <c r="H354" s="3"/>
      <c r="I354" s="3"/>
      <c r="J354" s="3"/>
    </row>
    <row r="355" spans="6:10" ht="12.75">
      <c r="F355" s="3"/>
      <c r="G355" s="3"/>
      <c r="H355" s="3"/>
      <c r="I355" s="3"/>
      <c r="J355" s="3"/>
    </row>
    <row r="356" spans="6:10" ht="12.75">
      <c r="F356" s="3"/>
      <c r="G356" s="3"/>
      <c r="H356" s="3"/>
      <c r="I356" s="3"/>
      <c r="J356" s="3"/>
    </row>
    <row r="357" spans="6:10" ht="12.75">
      <c r="F357" s="3"/>
      <c r="G357" s="3"/>
      <c r="H357" s="3"/>
      <c r="I357" s="3"/>
      <c r="J357" s="3"/>
    </row>
    <row r="358" spans="6:10" ht="12.75">
      <c r="F358" s="3"/>
      <c r="G358" s="3"/>
      <c r="H358" s="3"/>
      <c r="I358" s="3"/>
      <c r="J358" s="3"/>
    </row>
    <row r="359" spans="6:10" ht="12.75">
      <c r="F359" s="3"/>
      <c r="G359" s="3"/>
      <c r="H359" s="3"/>
      <c r="I359" s="3"/>
      <c r="J359" s="3"/>
    </row>
    <row r="360" spans="6:10" ht="12.75">
      <c r="F360" s="3"/>
      <c r="G360" s="3"/>
      <c r="H360" s="3"/>
      <c r="I360" s="3"/>
      <c r="J360" s="3"/>
    </row>
    <row r="361" spans="6:10" ht="12.75">
      <c r="F361" s="3"/>
      <c r="G361" s="3"/>
      <c r="H361" s="3"/>
      <c r="I361" s="3"/>
      <c r="J361" s="3"/>
    </row>
    <row r="362" spans="6:10" ht="12.75">
      <c r="F362" s="3"/>
      <c r="G362" s="3"/>
      <c r="H362" s="3"/>
      <c r="I362" s="3"/>
      <c r="J362" s="3"/>
    </row>
    <row r="363" spans="6:10" ht="12.75">
      <c r="F363" s="3"/>
      <c r="G363" s="3"/>
      <c r="H363" s="3"/>
      <c r="I363" s="3"/>
      <c r="J363" s="3"/>
    </row>
    <row r="364" spans="6:10" ht="12.75">
      <c r="F364" s="3"/>
      <c r="G364" s="3"/>
      <c r="H364" s="3"/>
      <c r="I364" s="3"/>
      <c r="J364" s="3"/>
    </row>
    <row r="365" spans="6:10" ht="12.75">
      <c r="F365" s="3"/>
      <c r="G365" s="3"/>
      <c r="H365" s="3"/>
      <c r="I365" s="3"/>
      <c r="J365" s="3"/>
    </row>
    <row r="366" spans="6:10" ht="12.75">
      <c r="F366" s="3"/>
      <c r="G366" s="3"/>
      <c r="H366" s="3"/>
      <c r="I366" s="3"/>
      <c r="J366" s="3"/>
    </row>
    <row r="367" spans="6:10" ht="12.75">
      <c r="F367" s="3"/>
      <c r="G367" s="3"/>
      <c r="H367" s="3"/>
      <c r="I367" s="3"/>
      <c r="J367" s="3"/>
    </row>
    <row r="368" spans="6:10" ht="12.75">
      <c r="F368" s="3"/>
      <c r="G368" s="3"/>
      <c r="H368" s="3"/>
      <c r="I368" s="3"/>
      <c r="J368" s="3"/>
    </row>
    <row r="369" spans="6:10" ht="12.75">
      <c r="F369" s="3"/>
      <c r="G369" s="3"/>
      <c r="H369" s="3"/>
      <c r="I369" s="3"/>
      <c r="J369" s="3"/>
    </row>
    <row r="370" spans="6:10" ht="12.75">
      <c r="F370" s="3"/>
      <c r="G370" s="3"/>
      <c r="H370" s="3"/>
      <c r="I370" s="3"/>
      <c r="J370" s="3"/>
    </row>
    <row r="371" spans="6:10" ht="12.75">
      <c r="F371" s="3"/>
      <c r="G371" s="3"/>
      <c r="H371" s="3"/>
      <c r="I371" s="3"/>
      <c r="J371" s="3"/>
    </row>
    <row r="372" spans="6:10" ht="12.75">
      <c r="F372" s="3"/>
      <c r="G372" s="3"/>
      <c r="H372" s="3"/>
      <c r="I372" s="3"/>
      <c r="J372" s="3"/>
    </row>
    <row r="373" spans="6:10" ht="12.75">
      <c r="F373" s="3"/>
      <c r="G373" s="3"/>
      <c r="H373" s="3"/>
      <c r="I373" s="3"/>
      <c r="J373" s="3"/>
    </row>
    <row r="374" spans="6:10" ht="12.75">
      <c r="F374" s="3"/>
      <c r="G374" s="3"/>
      <c r="H374" s="3"/>
      <c r="I374" s="3"/>
      <c r="J374" s="3"/>
    </row>
    <row r="375" spans="6:10" ht="12.75">
      <c r="F375" s="3"/>
      <c r="G375" s="3"/>
      <c r="H375" s="3"/>
      <c r="I375" s="3"/>
      <c r="J375" s="3"/>
    </row>
    <row r="376" spans="6:10" ht="12.75">
      <c r="F376" s="3"/>
      <c r="G376" s="3"/>
      <c r="H376" s="3"/>
      <c r="I376" s="3"/>
      <c r="J376" s="3"/>
    </row>
    <row r="377" spans="6:10" ht="12.75">
      <c r="F377" s="3"/>
      <c r="G377" s="3"/>
      <c r="H377" s="3"/>
      <c r="I377" s="3"/>
      <c r="J377" s="3"/>
    </row>
    <row r="378" spans="6:10" ht="12.75">
      <c r="F378" s="3"/>
      <c r="G378" s="3"/>
      <c r="H378" s="3"/>
      <c r="I378" s="3"/>
      <c r="J378" s="3"/>
    </row>
    <row r="379" spans="6:10" ht="12.75">
      <c r="F379" s="3"/>
      <c r="G379" s="3"/>
      <c r="H379" s="3"/>
      <c r="I379" s="3"/>
      <c r="J379" s="3"/>
    </row>
    <row r="380" spans="6:10" ht="12.75">
      <c r="F380" s="3"/>
      <c r="G380" s="3"/>
      <c r="H380" s="3"/>
      <c r="I380" s="3"/>
      <c r="J380" s="3"/>
    </row>
    <row r="381" spans="6:10" ht="12.75">
      <c r="F381" s="3"/>
      <c r="G381" s="3"/>
      <c r="H381" s="3"/>
      <c r="I381" s="3"/>
      <c r="J381" s="3"/>
    </row>
    <row r="382" spans="6:10" ht="12.75">
      <c r="F382" s="3"/>
      <c r="G382" s="3"/>
      <c r="H382" s="3"/>
      <c r="I382" s="3"/>
      <c r="J382" s="3"/>
    </row>
    <row r="383" spans="6:10" ht="12.75">
      <c r="F383" s="3"/>
      <c r="G383" s="3"/>
      <c r="H383" s="3"/>
      <c r="I383" s="3"/>
      <c r="J383" s="3"/>
    </row>
    <row r="384" spans="6:10" ht="12.75">
      <c r="F384" s="3"/>
      <c r="G384" s="3"/>
      <c r="H384" s="3"/>
      <c r="I384" s="3"/>
      <c r="J384" s="3"/>
    </row>
    <row r="385" spans="6:10" ht="12.75">
      <c r="F385" s="3"/>
      <c r="G385" s="3"/>
      <c r="H385" s="3"/>
      <c r="I385" s="3"/>
      <c r="J385" s="3"/>
    </row>
    <row r="386" spans="6:10" ht="12.75">
      <c r="F386" s="3"/>
      <c r="G386" s="3"/>
      <c r="H386" s="3"/>
      <c r="I386" s="3"/>
      <c r="J386" s="3"/>
    </row>
    <row r="387" spans="6:10" ht="12.75">
      <c r="F387" s="3"/>
      <c r="G387" s="3"/>
      <c r="H387" s="3"/>
      <c r="I387" s="3"/>
      <c r="J387" s="3"/>
    </row>
    <row r="388" spans="6:10" ht="12.75">
      <c r="F388" s="3"/>
      <c r="G388" s="3"/>
      <c r="H388" s="3"/>
      <c r="I388" s="3"/>
      <c r="J388" s="3"/>
    </row>
    <row r="389" spans="6:10" ht="12.75">
      <c r="F389" s="3"/>
      <c r="G389" s="3"/>
      <c r="H389" s="3"/>
      <c r="I389" s="3"/>
      <c r="J389" s="3"/>
    </row>
    <row r="390" spans="6:10" ht="12.75">
      <c r="F390" s="3"/>
      <c r="G390" s="3"/>
      <c r="H390" s="3"/>
      <c r="I390" s="3"/>
      <c r="J390" s="3"/>
    </row>
    <row r="391" spans="6:10" ht="12.75">
      <c r="F391" s="3"/>
      <c r="G391" s="3"/>
      <c r="H391" s="3"/>
      <c r="I391" s="3"/>
      <c r="J391" s="3"/>
    </row>
    <row r="392" spans="6:10" ht="12.75">
      <c r="F392" s="3"/>
      <c r="G392" s="3"/>
      <c r="H392" s="3"/>
      <c r="I392" s="3"/>
      <c r="J392" s="3"/>
    </row>
    <row r="393" spans="6:10" ht="12.75">
      <c r="F393" s="3"/>
      <c r="G393" s="3"/>
      <c r="H393" s="3"/>
      <c r="I393" s="3"/>
      <c r="J393" s="3"/>
    </row>
    <row r="394" spans="6:10" ht="12.75">
      <c r="F394" s="3"/>
      <c r="G394" s="3"/>
      <c r="H394" s="3"/>
      <c r="I394" s="3"/>
      <c r="J394" s="3"/>
    </row>
    <row r="395" spans="6:10" ht="12.75">
      <c r="F395" s="3"/>
      <c r="G395" s="3"/>
      <c r="H395" s="3"/>
      <c r="I395" s="3"/>
      <c r="J395" s="3"/>
    </row>
    <row r="396" spans="6:10" ht="12.75">
      <c r="F396" s="3"/>
      <c r="G396" s="3"/>
      <c r="H396" s="3"/>
      <c r="I396" s="3"/>
      <c r="J396" s="3"/>
    </row>
    <row r="397" spans="6:10" ht="12.75">
      <c r="F397" s="3"/>
      <c r="G397" s="3"/>
      <c r="H397" s="3"/>
      <c r="I397" s="3"/>
      <c r="J397" s="3"/>
    </row>
    <row r="398" spans="6:10" ht="12.75">
      <c r="F398" s="3"/>
      <c r="G398" s="3"/>
      <c r="H398" s="3"/>
      <c r="I398" s="3"/>
      <c r="J398" s="3"/>
    </row>
    <row r="399" spans="6:10" ht="12.75">
      <c r="F399" s="3"/>
      <c r="G399" s="3"/>
      <c r="H399" s="3"/>
      <c r="I399" s="3"/>
      <c r="J399" s="3"/>
    </row>
    <row r="400" spans="6:10" ht="12.75">
      <c r="F400" s="3"/>
      <c r="G400" s="3"/>
      <c r="H400" s="3"/>
      <c r="I400" s="3"/>
      <c r="J400" s="3"/>
    </row>
    <row r="401" spans="6:10" ht="12.75">
      <c r="F401" s="3"/>
      <c r="G401" s="3"/>
      <c r="H401" s="3"/>
      <c r="I401" s="3"/>
      <c r="J401" s="3"/>
    </row>
    <row r="402" spans="6:10" ht="12.75">
      <c r="F402" s="3"/>
      <c r="G402" s="3"/>
      <c r="H402" s="3"/>
      <c r="I402" s="3"/>
      <c r="J402" s="3"/>
    </row>
    <row r="403" spans="6:10" ht="12.75">
      <c r="F403" s="3"/>
      <c r="G403" s="3"/>
      <c r="H403" s="3"/>
      <c r="I403" s="3"/>
      <c r="J403" s="3"/>
    </row>
    <row r="404" spans="6:10" ht="12.75">
      <c r="F404" s="3"/>
      <c r="G404" s="3"/>
      <c r="H404" s="3"/>
      <c r="I404" s="3"/>
      <c r="J404" s="3"/>
    </row>
    <row r="405" spans="6:10" ht="12.75">
      <c r="F405" s="3"/>
      <c r="G405" s="3"/>
      <c r="H405" s="3"/>
      <c r="I405" s="3"/>
      <c r="J405" s="3"/>
    </row>
    <row r="406" spans="6:10" ht="12.75">
      <c r="F406" s="3"/>
      <c r="G406" s="3"/>
      <c r="H406" s="3"/>
      <c r="I406" s="3"/>
      <c r="J406" s="3"/>
    </row>
    <row r="407" spans="6:10" ht="12.75">
      <c r="F407" s="3"/>
      <c r="G407" s="3"/>
      <c r="H407" s="3"/>
      <c r="I407" s="3"/>
      <c r="J407" s="3"/>
    </row>
    <row r="408" spans="6:10" ht="12.75">
      <c r="F408" s="3"/>
      <c r="G408" s="3"/>
      <c r="H408" s="3"/>
      <c r="I408" s="3"/>
      <c r="J408" s="3"/>
    </row>
    <row r="409" spans="6:10" ht="12.75">
      <c r="F409" s="3"/>
      <c r="G409" s="3"/>
      <c r="H409" s="3"/>
      <c r="I409" s="3"/>
      <c r="J409" s="3"/>
    </row>
    <row r="410" spans="6:10" ht="12.75">
      <c r="F410" s="3"/>
      <c r="G410" s="3"/>
      <c r="H410" s="3"/>
      <c r="I410" s="3"/>
      <c r="J410" s="3"/>
    </row>
    <row r="411" spans="6:10" ht="12.75">
      <c r="F411" s="3"/>
      <c r="G411" s="3"/>
      <c r="H411" s="3"/>
      <c r="I411" s="3"/>
      <c r="J411" s="3"/>
    </row>
    <row r="412" spans="6:10" ht="12.75">
      <c r="F412" s="3"/>
      <c r="G412" s="3"/>
      <c r="H412" s="3"/>
      <c r="I412" s="3"/>
      <c r="J412" s="3"/>
    </row>
    <row r="413" spans="6:10" ht="12.75">
      <c r="F413" s="3"/>
      <c r="G413" s="3"/>
      <c r="H413" s="3"/>
      <c r="I413" s="3"/>
      <c r="J413" s="3"/>
    </row>
    <row r="414" spans="6:10" ht="12.75">
      <c r="F414" s="3"/>
      <c r="G414" s="3"/>
      <c r="H414" s="3"/>
      <c r="I414" s="3"/>
      <c r="J414" s="3"/>
    </row>
    <row r="415" spans="6:10" ht="12.75">
      <c r="F415" s="3"/>
      <c r="G415" s="3"/>
      <c r="H415" s="3"/>
      <c r="I415" s="3"/>
      <c r="J415" s="3"/>
    </row>
    <row r="416" spans="6:10" ht="12.75">
      <c r="F416" s="3"/>
      <c r="G416" s="3"/>
      <c r="H416" s="3"/>
      <c r="I416" s="3"/>
      <c r="J416" s="3"/>
    </row>
    <row r="417" spans="6:10" ht="12.75">
      <c r="F417" s="3"/>
      <c r="G417" s="3"/>
      <c r="H417" s="3"/>
      <c r="I417" s="3"/>
      <c r="J417" s="3"/>
    </row>
    <row r="418" spans="6:10" ht="12.75">
      <c r="F418" s="3"/>
      <c r="G418" s="3"/>
      <c r="H418" s="3"/>
      <c r="I418" s="3"/>
      <c r="J418" s="3"/>
    </row>
    <row r="419" spans="6:10" ht="12.75">
      <c r="F419" s="3"/>
      <c r="G419" s="3"/>
      <c r="H419" s="3"/>
      <c r="I419" s="3"/>
      <c r="J419" s="3"/>
    </row>
    <row r="420" spans="6:10" ht="12.75">
      <c r="F420" s="3"/>
      <c r="G420" s="3"/>
      <c r="H420" s="3"/>
      <c r="I420" s="3"/>
      <c r="J420" s="3"/>
    </row>
    <row r="421" spans="6:10" ht="12.75">
      <c r="F421" s="3"/>
      <c r="G421" s="3"/>
      <c r="H421" s="3"/>
      <c r="I421" s="3"/>
      <c r="J421" s="3"/>
    </row>
    <row r="422" spans="6:10" ht="12.75">
      <c r="F422" s="3"/>
      <c r="G422" s="3"/>
      <c r="H422" s="3"/>
      <c r="I422" s="3"/>
      <c r="J422" s="3"/>
    </row>
    <row r="423" spans="6:10" ht="12.75">
      <c r="F423" s="3"/>
      <c r="G423" s="3"/>
      <c r="H423" s="3"/>
      <c r="I423" s="3"/>
      <c r="J423" s="3"/>
    </row>
    <row r="424" spans="6:10" ht="12.75">
      <c r="F424" s="3"/>
      <c r="G424" s="3"/>
      <c r="H424" s="3"/>
      <c r="I424" s="3"/>
      <c r="J424" s="3"/>
    </row>
    <row r="425" spans="6:10" ht="12.75">
      <c r="F425" s="3"/>
      <c r="G425" s="3"/>
      <c r="H425" s="3"/>
      <c r="I425" s="3"/>
      <c r="J425" s="3"/>
    </row>
    <row r="426" spans="6:10" ht="12.75">
      <c r="F426" s="3"/>
      <c r="G426" s="3"/>
      <c r="H426" s="3"/>
      <c r="I426" s="3"/>
      <c r="J426" s="3"/>
    </row>
    <row r="427" spans="6:10" ht="12.75">
      <c r="F427" s="3"/>
      <c r="G427" s="3"/>
      <c r="H427" s="3"/>
      <c r="I427" s="3"/>
      <c r="J427" s="3"/>
    </row>
    <row r="428" spans="6:10" ht="12.75">
      <c r="F428" s="3"/>
      <c r="G428" s="3"/>
      <c r="H428" s="3"/>
      <c r="I428" s="3"/>
      <c r="J428" s="3"/>
    </row>
    <row r="429" spans="6:10" ht="12.75">
      <c r="F429" s="3"/>
      <c r="G429" s="3"/>
      <c r="H429" s="3"/>
      <c r="I429" s="3"/>
      <c r="J429" s="3"/>
    </row>
    <row r="430" spans="6:10" ht="12.75">
      <c r="F430" s="3"/>
      <c r="G430" s="3"/>
      <c r="H430" s="3"/>
      <c r="I430" s="3"/>
      <c r="J430" s="3"/>
    </row>
    <row r="431" spans="6:10" ht="12.75">
      <c r="F431" s="3"/>
      <c r="G431" s="3"/>
      <c r="H431" s="3"/>
      <c r="I431" s="3"/>
      <c r="J431" s="3"/>
    </row>
    <row r="432" spans="6:10" ht="12.75">
      <c r="F432" s="3"/>
      <c r="G432" s="3"/>
      <c r="H432" s="3"/>
      <c r="I432" s="3"/>
      <c r="J432" s="3"/>
    </row>
    <row r="433" spans="6:10" ht="12.75">
      <c r="F433" s="3"/>
      <c r="G433" s="3"/>
      <c r="H433" s="3"/>
      <c r="I433" s="3"/>
      <c r="J433" s="3"/>
    </row>
    <row r="434" spans="6:10" ht="12.75">
      <c r="F434" s="3"/>
      <c r="G434" s="3"/>
      <c r="H434" s="3"/>
      <c r="I434" s="3"/>
      <c r="J434" s="3"/>
    </row>
    <row r="435" spans="6:10" ht="12.75">
      <c r="F435" s="3"/>
      <c r="G435" s="3"/>
      <c r="H435" s="3"/>
      <c r="I435" s="3"/>
      <c r="J435" s="3"/>
    </row>
    <row r="436" spans="6:10" ht="12.75">
      <c r="F436" s="3"/>
      <c r="G436" s="3"/>
      <c r="H436" s="3"/>
      <c r="I436" s="3"/>
      <c r="J436" s="3"/>
    </row>
    <row r="437" spans="6:10" ht="12.75">
      <c r="F437" s="3"/>
      <c r="G437" s="3"/>
      <c r="H437" s="3"/>
      <c r="I437" s="3"/>
      <c r="J437" s="3"/>
    </row>
    <row r="438" spans="6:10" ht="12.75">
      <c r="F438" s="3"/>
      <c r="G438" s="3"/>
      <c r="H438" s="3"/>
      <c r="I438" s="3"/>
      <c r="J438" s="3"/>
    </row>
    <row r="439" spans="6:10" ht="12.75">
      <c r="F439" s="3"/>
      <c r="G439" s="3"/>
      <c r="H439" s="3"/>
      <c r="I439" s="3"/>
      <c r="J439" s="3"/>
    </row>
    <row r="440" spans="6:10" ht="12.75">
      <c r="F440" s="3"/>
      <c r="G440" s="3"/>
      <c r="H440" s="3"/>
      <c r="I440" s="3"/>
      <c r="J440" s="3"/>
    </row>
    <row r="441" spans="6:10" ht="12.75">
      <c r="F441" s="3"/>
      <c r="G441" s="3"/>
      <c r="H441" s="3"/>
      <c r="I441" s="3"/>
      <c r="J441" s="3"/>
    </row>
    <row r="442" spans="6:10" ht="12.75">
      <c r="F442" s="3"/>
      <c r="G442" s="3"/>
      <c r="H442" s="3"/>
      <c r="I442" s="3"/>
      <c r="J442" s="3"/>
    </row>
    <row r="443" spans="6:10" ht="12.75">
      <c r="F443" s="3"/>
      <c r="G443" s="3"/>
      <c r="H443" s="3"/>
      <c r="I443" s="3"/>
      <c r="J443" s="3"/>
    </row>
    <row r="444" spans="6:10" ht="12.75">
      <c r="F444" s="3"/>
      <c r="G444" s="3"/>
      <c r="H444" s="3"/>
      <c r="I444" s="3"/>
      <c r="J444" s="3"/>
    </row>
    <row r="445" spans="6:10" ht="12.75">
      <c r="F445" s="3"/>
      <c r="G445" s="3"/>
      <c r="H445" s="3"/>
      <c r="I445" s="3"/>
      <c r="J445" s="3"/>
    </row>
    <row r="446" spans="6:10" ht="12.75">
      <c r="F446" s="3"/>
      <c r="G446" s="3"/>
      <c r="H446" s="3"/>
      <c r="I446" s="3"/>
      <c r="J446" s="3"/>
    </row>
    <row r="447" spans="6:10" ht="12.75">
      <c r="F447" s="3"/>
      <c r="G447" s="3"/>
      <c r="H447" s="3"/>
      <c r="I447" s="3"/>
      <c r="J447" s="3"/>
    </row>
    <row r="448" spans="6:10" ht="12.75">
      <c r="F448" s="3"/>
      <c r="G448" s="3"/>
      <c r="H448" s="3"/>
      <c r="I448" s="3"/>
      <c r="J448" s="3"/>
    </row>
    <row r="449" spans="6:10" ht="12.75">
      <c r="F449" s="3"/>
      <c r="G449" s="3"/>
      <c r="H449" s="3"/>
      <c r="I449" s="3"/>
      <c r="J449" s="3"/>
    </row>
    <row r="450" spans="6:10" ht="12.75">
      <c r="F450" s="3"/>
      <c r="G450" s="3"/>
      <c r="H450" s="3"/>
      <c r="I450" s="3"/>
      <c r="J450" s="3"/>
    </row>
    <row r="451" spans="6:10" ht="12.75">
      <c r="F451" s="3"/>
      <c r="G451" s="3"/>
      <c r="H451" s="3"/>
      <c r="I451" s="3"/>
      <c r="J451" s="3"/>
    </row>
    <row r="452" spans="6:10" ht="12.75">
      <c r="F452" s="3"/>
      <c r="G452" s="3"/>
      <c r="H452" s="3"/>
      <c r="I452" s="3"/>
      <c r="J452" s="3"/>
    </row>
    <row r="453" spans="6:10" ht="12.75">
      <c r="F453" s="3"/>
      <c r="G453" s="3"/>
      <c r="H453" s="3"/>
      <c r="I453" s="3"/>
      <c r="J453" s="3"/>
    </row>
    <row r="454" spans="6:10" ht="12.75">
      <c r="F454" s="3"/>
      <c r="G454" s="3"/>
      <c r="H454" s="3"/>
      <c r="I454" s="3"/>
      <c r="J454" s="3"/>
    </row>
    <row r="455" spans="6:10" ht="12.75">
      <c r="F455" s="3"/>
      <c r="G455" s="3"/>
      <c r="H455" s="3"/>
      <c r="I455" s="3"/>
      <c r="J455" s="3"/>
    </row>
    <row r="456" spans="6:10" ht="12.75">
      <c r="F456" s="3"/>
      <c r="G456" s="3"/>
      <c r="H456" s="3"/>
      <c r="I456" s="3"/>
      <c r="J456" s="3"/>
    </row>
    <row r="457" spans="6:10" ht="12.75">
      <c r="F457" s="3"/>
      <c r="G457" s="3"/>
      <c r="H457" s="3"/>
      <c r="I457" s="3"/>
      <c r="J457" s="3"/>
    </row>
    <row r="458" spans="6:10" ht="12.75">
      <c r="F458" s="3"/>
      <c r="G458" s="3"/>
      <c r="H458" s="3"/>
      <c r="I458" s="3"/>
      <c r="J458" s="3"/>
    </row>
    <row r="459" spans="6:10" ht="12.75">
      <c r="F459" s="3"/>
      <c r="G459" s="3"/>
      <c r="H459" s="3"/>
      <c r="I459" s="3"/>
      <c r="J459" s="3"/>
    </row>
    <row r="460" spans="6:10" ht="12.75">
      <c r="F460" s="3"/>
      <c r="G460" s="3"/>
      <c r="H460" s="3"/>
      <c r="I460" s="3"/>
      <c r="J460" s="3"/>
    </row>
    <row r="461" spans="6:10" ht="12.75">
      <c r="F461" s="3"/>
      <c r="G461" s="3"/>
      <c r="H461" s="3"/>
      <c r="I461" s="3"/>
      <c r="J461" s="3"/>
    </row>
    <row r="462" spans="6:10" ht="12.75">
      <c r="F462" s="3"/>
      <c r="G462" s="3"/>
      <c r="H462" s="3"/>
      <c r="I462" s="3"/>
      <c r="J462" s="3"/>
    </row>
    <row r="463" spans="6:10" ht="12.75">
      <c r="F463" s="3"/>
      <c r="G463" s="3"/>
      <c r="H463" s="3"/>
      <c r="I463" s="3"/>
      <c r="J463" s="3"/>
    </row>
    <row r="464" spans="6:10" ht="12.75">
      <c r="F464" s="3"/>
      <c r="G464" s="3"/>
      <c r="H464" s="3"/>
      <c r="I464" s="3"/>
      <c r="J464" s="3"/>
    </row>
    <row r="465" spans="6:10" ht="12.75">
      <c r="F465" s="3"/>
      <c r="G465" s="3"/>
      <c r="H465" s="3"/>
      <c r="I465" s="3"/>
      <c r="J465" s="3"/>
    </row>
    <row r="466" spans="6:10" ht="12.75">
      <c r="F466" s="3"/>
      <c r="G466" s="3"/>
      <c r="H466" s="3"/>
      <c r="I466" s="3"/>
      <c r="J466" s="3"/>
    </row>
    <row r="467" spans="6:10" ht="12.75">
      <c r="F467" s="3"/>
      <c r="G467" s="3"/>
      <c r="H467" s="3"/>
      <c r="I467" s="3"/>
      <c r="J467" s="3"/>
    </row>
    <row r="468" spans="6:10" ht="12.75">
      <c r="F468" s="3"/>
      <c r="G468" s="3"/>
      <c r="H468" s="3"/>
      <c r="I468" s="3"/>
      <c r="J468" s="3"/>
    </row>
    <row r="469" spans="6:10" ht="12.75">
      <c r="F469" s="3"/>
      <c r="G469" s="3"/>
      <c r="H469" s="3"/>
      <c r="I469" s="3"/>
      <c r="J469" s="3"/>
    </row>
    <row r="470" spans="6:10" ht="12.75">
      <c r="F470" s="3"/>
      <c r="G470" s="3"/>
      <c r="H470" s="3"/>
      <c r="I470" s="3"/>
      <c r="J470" s="3"/>
    </row>
    <row r="471" spans="6:10" ht="12.75">
      <c r="F471" s="3"/>
      <c r="G471" s="3"/>
      <c r="H471" s="3"/>
      <c r="I471" s="3"/>
      <c r="J471" s="3"/>
    </row>
    <row r="472" spans="6:10" ht="12.75">
      <c r="F472" s="3"/>
      <c r="G472" s="3"/>
      <c r="H472" s="3"/>
      <c r="I472" s="3"/>
      <c r="J472" s="3"/>
    </row>
    <row r="473" spans="6:10" ht="12.75">
      <c r="F473" s="3"/>
      <c r="G473" s="3"/>
      <c r="H473" s="3"/>
      <c r="I473" s="3"/>
      <c r="J473" s="3"/>
    </row>
    <row r="474" spans="6:10" ht="12.75">
      <c r="F474" s="3"/>
      <c r="G474" s="3"/>
      <c r="H474" s="3"/>
      <c r="I474" s="3"/>
      <c r="J474" s="3"/>
    </row>
    <row r="475" spans="6:10" ht="12.75">
      <c r="F475" s="3"/>
      <c r="G475" s="3"/>
      <c r="H475" s="3"/>
      <c r="I475" s="3"/>
      <c r="J475" s="3"/>
    </row>
    <row r="476" spans="6:10" ht="12.75">
      <c r="F476" s="3"/>
      <c r="G476" s="3"/>
      <c r="H476" s="3"/>
      <c r="I476" s="3"/>
      <c r="J476" s="3"/>
    </row>
    <row r="477" spans="6:10" ht="12.75">
      <c r="F477" s="3"/>
      <c r="G477" s="3"/>
      <c r="H477" s="3"/>
      <c r="I477" s="3"/>
      <c r="J477" s="3"/>
    </row>
    <row r="478" spans="6:10" ht="12.75">
      <c r="F478" s="3"/>
      <c r="G478" s="3"/>
      <c r="H478" s="3"/>
      <c r="I478" s="3"/>
      <c r="J478" s="3"/>
    </row>
    <row r="479" spans="6:10" ht="12.75">
      <c r="F479" s="3"/>
      <c r="G479" s="3"/>
      <c r="H479" s="3"/>
      <c r="I479" s="3"/>
      <c r="J479" s="3"/>
    </row>
    <row r="480" spans="6:10" ht="12.75">
      <c r="F480" s="3"/>
      <c r="G480" s="3"/>
      <c r="H480" s="3"/>
      <c r="I480" s="3"/>
      <c r="J480" s="3"/>
    </row>
    <row r="481" spans="6:10" ht="12.75">
      <c r="F481" s="3"/>
      <c r="G481" s="3"/>
      <c r="H481" s="3"/>
      <c r="I481" s="3"/>
      <c r="J481" s="3"/>
    </row>
    <row r="482" spans="6:10" ht="12.75">
      <c r="F482" s="3"/>
      <c r="G482" s="3"/>
      <c r="H482" s="3"/>
      <c r="I482" s="3"/>
      <c r="J482" s="3"/>
    </row>
    <row r="483" spans="6:10" ht="12.75">
      <c r="F483" s="3"/>
      <c r="G483" s="3"/>
      <c r="H483" s="3"/>
      <c r="I483" s="3"/>
      <c r="J483" s="3"/>
    </row>
    <row r="484" spans="6:10" ht="12.75">
      <c r="F484" s="3"/>
      <c r="G484" s="3"/>
      <c r="H484" s="3"/>
      <c r="I484" s="3"/>
      <c r="J484" s="3"/>
    </row>
    <row r="485" spans="6:10" ht="12.75">
      <c r="F485" s="3"/>
      <c r="G485" s="3"/>
      <c r="H485" s="3"/>
      <c r="I485" s="3"/>
      <c r="J485" s="3"/>
    </row>
    <row r="486" spans="6:10" ht="12.75">
      <c r="F486" s="3"/>
      <c r="G486" s="3"/>
      <c r="H486" s="3"/>
      <c r="I486" s="3"/>
      <c r="J486" s="3"/>
    </row>
    <row r="487" spans="6:10" ht="12.75">
      <c r="F487" s="3"/>
      <c r="G487" s="3"/>
      <c r="H487" s="3"/>
      <c r="I487" s="3"/>
      <c r="J487" s="3"/>
    </row>
    <row r="488" spans="6:10" ht="12.75">
      <c r="F488" s="3"/>
      <c r="G488" s="3"/>
      <c r="H488" s="3"/>
      <c r="I488" s="3"/>
      <c r="J488" s="3"/>
    </row>
    <row r="489" spans="6:10" ht="12.75">
      <c r="F489" s="3"/>
      <c r="G489" s="3"/>
      <c r="H489" s="3"/>
      <c r="I489" s="3"/>
      <c r="J489" s="3"/>
    </row>
    <row r="490" spans="6:10" ht="12.75">
      <c r="F490" s="3"/>
      <c r="G490" s="3"/>
      <c r="H490" s="3"/>
      <c r="I490" s="3"/>
      <c r="J490" s="3"/>
    </row>
    <row r="491" spans="6:10" ht="12.75">
      <c r="F491" s="3"/>
      <c r="G491" s="3"/>
      <c r="H491" s="3"/>
      <c r="I491" s="3"/>
      <c r="J491" s="3"/>
    </row>
    <row r="492" spans="6:10" ht="12.75">
      <c r="F492" s="3"/>
      <c r="G492" s="3"/>
      <c r="H492" s="3"/>
      <c r="I492" s="3"/>
      <c r="J492" s="3"/>
    </row>
    <row r="493" spans="6:10" ht="12.75">
      <c r="F493" s="3"/>
      <c r="G493" s="3"/>
      <c r="H493" s="3"/>
      <c r="I493" s="3"/>
      <c r="J493" s="3"/>
    </row>
    <row r="494" spans="6:10" ht="12.75">
      <c r="F494" s="3"/>
      <c r="G494" s="3"/>
      <c r="H494" s="3"/>
      <c r="I494" s="3"/>
      <c r="J494" s="3"/>
    </row>
    <row r="495" spans="6:10" ht="12.75">
      <c r="F495" s="3"/>
      <c r="G495" s="3"/>
      <c r="H495" s="3"/>
      <c r="I495" s="3"/>
      <c r="J495" s="3"/>
    </row>
    <row r="496" spans="6:10" ht="12.75">
      <c r="F496" s="3"/>
      <c r="G496" s="3"/>
      <c r="H496" s="3"/>
      <c r="I496" s="3"/>
      <c r="J496" s="3"/>
    </row>
    <row r="497" spans="6:10" ht="12.75">
      <c r="F497" s="3"/>
      <c r="G497" s="3"/>
      <c r="H497" s="3"/>
      <c r="I497" s="3"/>
      <c r="J497" s="3"/>
    </row>
    <row r="498" spans="6:10" ht="12.75">
      <c r="F498" s="3"/>
      <c r="G498" s="3"/>
      <c r="H498" s="3"/>
      <c r="I498" s="3"/>
      <c r="J498" s="3"/>
    </row>
    <row r="499" spans="6:10" ht="12.75">
      <c r="F499" s="3"/>
      <c r="G499" s="3"/>
      <c r="H499" s="3"/>
      <c r="I499" s="3"/>
      <c r="J499" s="3"/>
    </row>
    <row r="500" spans="6:10" ht="12.75">
      <c r="F500" s="3"/>
      <c r="G500" s="3"/>
      <c r="H500" s="3"/>
      <c r="I500" s="3"/>
      <c r="J500" s="3"/>
    </row>
    <row r="501" spans="6:10" ht="12.75">
      <c r="F501" s="3"/>
      <c r="G501" s="3"/>
      <c r="H501" s="3"/>
      <c r="I501" s="3"/>
      <c r="J501" s="3"/>
    </row>
    <row r="502" spans="6:10" ht="12.75">
      <c r="F502" s="3"/>
      <c r="G502" s="3"/>
      <c r="H502" s="3"/>
      <c r="I502" s="3"/>
      <c r="J502" s="3"/>
    </row>
    <row r="503" spans="6:10" ht="12.75">
      <c r="F503" s="3"/>
      <c r="G503" s="3"/>
      <c r="H503" s="3"/>
      <c r="I503" s="3"/>
      <c r="J503" s="3"/>
    </row>
    <row r="504" spans="6:10" ht="12.75">
      <c r="F504" s="3"/>
      <c r="G504" s="3"/>
      <c r="H504" s="3"/>
      <c r="I504" s="3"/>
      <c r="J504" s="3"/>
    </row>
    <row r="505" spans="6:10" ht="12.75">
      <c r="F505" s="3"/>
      <c r="G505" s="3"/>
      <c r="H505" s="3"/>
      <c r="I505" s="3"/>
      <c r="J505" s="3"/>
    </row>
    <row r="506" spans="6:10" ht="12.75">
      <c r="F506" s="3"/>
      <c r="G506" s="3"/>
      <c r="H506" s="3"/>
      <c r="I506" s="3"/>
      <c r="J506" s="3"/>
    </row>
    <row r="507" spans="6:10" ht="12.75">
      <c r="F507" s="3"/>
      <c r="G507" s="3"/>
      <c r="H507" s="3"/>
      <c r="I507" s="3"/>
      <c r="J507" s="3"/>
    </row>
    <row r="508" spans="6:10" ht="12.75">
      <c r="F508" s="3"/>
      <c r="G508" s="3"/>
      <c r="H508" s="3"/>
      <c r="I508" s="3"/>
      <c r="J508" s="3"/>
    </row>
    <row r="509" spans="6:10" ht="12.75">
      <c r="F509" s="3"/>
      <c r="G509" s="3"/>
      <c r="H509" s="3"/>
      <c r="I509" s="3"/>
      <c r="J509" s="3"/>
    </row>
    <row r="510" spans="6:10" ht="12.75">
      <c r="F510" s="3"/>
      <c r="G510" s="3"/>
      <c r="H510" s="3"/>
      <c r="I510" s="3"/>
      <c r="J510" s="3"/>
    </row>
    <row r="511" spans="6:10" ht="12.75">
      <c r="F511" s="3"/>
      <c r="G511" s="3"/>
      <c r="H511" s="3"/>
      <c r="I511" s="3"/>
      <c r="J511" s="3"/>
    </row>
    <row r="512" spans="6:10" ht="12.75">
      <c r="F512" s="3"/>
      <c r="G512" s="3"/>
      <c r="H512" s="3"/>
      <c r="I512" s="3"/>
      <c r="J512" s="3"/>
    </row>
    <row r="513" spans="6:10" ht="12.75">
      <c r="F513" s="3"/>
      <c r="G513" s="3"/>
      <c r="H513" s="3"/>
      <c r="I513" s="3"/>
      <c r="J513" s="3"/>
    </row>
    <row r="514" spans="6:10" ht="12.75">
      <c r="F514" s="3"/>
      <c r="G514" s="3"/>
      <c r="H514" s="3"/>
      <c r="I514" s="3"/>
      <c r="J514" s="3"/>
    </row>
    <row r="515" spans="6:10" ht="12.75">
      <c r="F515" s="3"/>
      <c r="G515" s="3"/>
      <c r="H515" s="3"/>
      <c r="I515" s="3"/>
      <c r="J515" s="3"/>
    </row>
    <row r="516" spans="6:10" ht="12.75">
      <c r="F516" s="3"/>
      <c r="G516" s="3"/>
      <c r="H516" s="3"/>
      <c r="I516" s="3"/>
      <c r="J516" s="3"/>
    </row>
    <row r="517" spans="6:10" ht="12.75">
      <c r="F517" s="3"/>
      <c r="G517" s="3"/>
      <c r="H517" s="3"/>
      <c r="I517" s="3"/>
      <c r="J517" s="3"/>
    </row>
    <row r="518" spans="6:10" ht="12.75">
      <c r="F518" s="3"/>
      <c r="G518" s="3"/>
      <c r="H518" s="3"/>
      <c r="I518" s="3"/>
      <c r="J518" s="3"/>
    </row>
    <row r="519" spans="6:10" ht="12.75">
      <c r="F519" s="3"/>
      <c r="G519" s="3"/>
      <c r="H519" s="3"/>
      <c r="I519" s="3"/>
      <c r="J519" s="3"/>
    </row>
    <row r="520" spans="6:10" ht="12.75">
      <c r="F520" s="3"/>
      <c r="G520" s="3"/>
      <c r="H520" s="3"/>
      <c r="I520" s="3"/>
      <c r="J520" s="3"/>
    </row>
    <row r="521" spans="6:10" ht="12.75">
      <c r="F521" s="3"/>
      <c r="G521" s="3"/>
      <c r="H521" s="3"/>
      <c r="I521" s="3"/>
      <c r="J521" s="3"/>
    </row>
    <row r="522" spans="6:10" ht="12.75">
      <c r="F522" s="3"/>
      <c r="G522" s="3"/>
      <c r="H522" s="3"/>
      <c r="I522" s="3"/>
      <c r="J522" s="3"/>
    </row>
    <row r="523" spans="6:10" ht="12.75">
      <c r="F523" s="3"/>
      <c r="G523" s="3"/>
      <c r="H523" s="3"/>
      <c r="I523" s="3"/>
      <c r="J523" s="3"/>
    </row>
    <row r="524" spans="6:10" ht="12.75">
      <c r="F524" s="3"/>
      <c r="G524" s="3"/>
      <c r="H524" s="3"/>
      <c r="I524" s="3"/>
      <c r="J524" s="3"/>
    </row>
    <row r="525" spans="6:10" ht="12.75">
      <c r="F525" s="3"/>
      <c r="G525" s="3"/>
      <c r="H525" s="3"/>
      <c r="I525" s="3"/>
      <c r="J525" s="3"/>
    </row>
    <row r="526" spans="6:10" ht="12.75">
      <c r="F526" s="3"/>
      <c r="G526" s="3"/>
      <c r="H526" s="3"/>
      <c r="I526" s="3"/>
      <c r="J526" s="3"/>
    </row>
    <row r="527" spans="6:10" ht="12.75">
      <c r="F527" s="3"/>
      <c r="G527" s="3"/>
      <c r="H527" s="3"/>
      <c r="I527" s="3"/>
      <c r="J527" s="3"/>
    </row>
    <row r="528" spans="6:10" ht="12.75">
      <c r="F528" s="3"/>
      <c r="G528" s="3"/>
      <c r="H528" s="3"/>
      <c r="I528" s="3"/>
      <c r="J528" s="3"/>
    </row>
    <row r="529" spans="6:10" ht="12.75">
      <c r="F529" s="3"/>
      <c r="G529" s="3"/>
      <c r="H529" s="3"/>
      <c r="I529" s="3"/>
      <c r="J529" s="3"/>
    </row>
    <row r="530" spans="6:10" ht="12.75">
      <c r="F530" s="3"/>
      <c r="G530" s="3"/>
      <c r="H530" s="3"/>
      <c r="I530" s="3"/>
      <c r="J530" s="3"/>
    </row>
    <row r="531" spans="6:10" ht="12.75">
      <c r="F531" s="3"/>
      <c r="G531" s="3"/>
      <c r="H531" s="3"/>
      <c r="I531" s="3"/>
      <c r="J531" s="3"/>
    </row>
    <row r="532" spans="6:10" ht="12.75">
      <c r="F532" s="3"/>
      <c r="G532" s="3"/>
      <c r="H532" s="3"/>
      <c r="I532" s="3"/>
      <c r="J532" s="3"/>
    </row>
    <row r="533" spans="6:10" ht="12.75">
      <c r="F533" s="3"/>
      <c r="G533" s="3"/>
      <c r="H533" s="3"/>
      <c r="I533" s="3"/>
      <c r="J533" s="3"/>
    </row>
    <row r="534" spans="6:10" ht="12.75">
      <c r="F534" s="3"/>
      <c r="G534" s="3"/>
      <c r="H534" s="3"/>
      <c r="I534" s="3"/>
      <c r="J534" s="3"/>
    </row>
    <row r="535" spans="6:10" ht="12.75">
      <c r="F535" s="3"/>
      <c r="G535" s="3"/>
      <c r="H535" s="3"/>
      <c r="I535" s="3"/>
      <c r="J535" s="3"/>
    </row>
    <row r="536" spans="6:10" ht="12.75">
      <c r="F536" s="3"/>
      <c r="G536" s="3"/>
      <c r="H536" s="3"/>
      <c r="I536" s="3"/>
      <c r="J536" s="3"/>
    </row>
    <row r="537" spans="6:10" ht="12.75">
      <c r="F537" s="3"/>
      <c r="G537" s="3"/>
      <c r="H537" s="3"/>
      <c r="I537" s="3"/>
      <c r="J537" s="3"/>
    </row>
    <row r="538" spans="6:10" ht="12.75">
      <c r="F538" s="3"/>
      <c r="G538" s="3"/>
      <c r="H538" s="3"/>
      <c r="I538" s="3"/>
      <c r="J538" s="3"/>
    </row>
    <row r="539" spans="6:10" ht="12.75">
      <c r="F539" s="3"/>
      <c r="G539" s="3"/>
      <c r="H539" s="3"/>
      <c r="I539" s="3"/>
      <c r="J539" s="3"/>
    </row>
    <row r="540" spans="6:10" ht="12.75">
      <c r="F540" s="3"/>
      <c r="G540" s="3"/>
      <c r="H540" s="3"/>
      <c r="I540" s="3"/>
      <c r="J540" s="3"/>
    </row>
    <row r="541" spans="6:10" ht="12.75">
      <c r="F541" s="3"/>
      <c r="G541" s="3"/>
      <c r="H541" s="3"/>
      <c r="I541" s="3"/>
      <c r="J541" s="3"/>
    </row>
    <row r="542" spans="6:10" ht="12.75">
      <c r="F542" s="3"/>
      <c r="G542" s="3"/>
      <c r="H542" s="3"/>
      <c r="I542" s="3"/>
      <c r="J542" s="3"/>
    </row>
    <row r="543" spans="6:10" ht="12.75">
      <c r="F543" s="3"/>
      <c r="G543" s="3"/>
      <c r="H543" s="3"/>
      <c r="I543" s="3"/>
      <c r="J543" s="3"/>
    </row>
    <row r="544" spans="6:10" ht="12.75">
      <c r="F544" s="3"/>
      <c r="G544" s="3"/>
      <c r="H544" s="3"/>
      <c r="I544" s="3"/>
      <c r="J544" s="3"/>
    </row>
    <row r="545" spans="6:10" ht="12.75">
      <c r="F545" s="3"/>
      <c r="G545" s="3"/>
      <c r="H545" s="3"/>
      <c r="I545" s="3"/>
      <c r="J545" s="3"/>
    </row>
    <row r="546" spans="6:10" ht="12.75">
      <c r="F546" s="3"/>
      <c r="G546" s="3"/>
      <c r="H546" s="3"/>
      <c r="I546" s="3"/>
      <c r="J546" s="3"/>
    </row>
    <row r="547" spans="6:10" ht="12.75">
      <c r="F547" s="3"/>
      <c r="G547" s="3"/>
      <c r="H547" s="3"/>
      <c r="I547" s="3"/>
      <c r="J547" s="3"/>
    </row>
    <row r="548" spans="6:10" ht="12.75">
      <c r="F548" s="3"/>
      <c r="G548" s="3"/>
      <c r="H548" s="3"/>
      <c r="I548" s="3"/>
      <c r="J548" s="3"/>
    </row>
    <row r="549" spans="6:10" ht="12.75">
      <c r="F549" s="3"/>
      <c r="G549" s="3"/>
      <c r="H549" s="3"/>
      <c r="I549" s="3"/>
      <c r="J549" s="3"/>
    </row>
    <row r="550" spans="6:10" ht="12.75">
      <c r="F550" s="3"/>
      <c r="G550" s="3"/>
      <c r="H550" s="3"/>
      <c r="I550" s="3"/>
      <c r="J550" s="3"/>
    </row>
    <row r="551" spans="6:10" ht="12.75">
      <c r="F551" s="3"/>
      <c r="G551" s="3"/>
      <c r="H551" s="3"/>
      <c r="I551" s="3"/>
      <c r="J551" s="3"/>
    </row>
    <row r="552" spans="6:10" ht="12.75">
      <c r="F552" s="3"/>
      <c r="G552" s="3"/>
      <c r="H552" s="3"/>
      <c r="I552" s="3"/>
      <c r="J552" s="3"/>
    </row>
    <row r="553" spans="6:10" ht="12.75">
      <c r="F553" s="3"/>
      <c r="G553" s="3"/>
      <c r="H553" s="3"/>
      <c r="I553" s="3"/>
      <c r="J553" s="3"/>
    </row>
    <row r="554" spans="6:10" ht="12.75">
      <c r="F554" s="3"/>
      <c r="G554" s="3"/>
      <c r="H554" s="3"/>
      <c r="I554" s="3"/>
      <c r="J554" s="3"/>
    </row>
    <row r="555" spans="6:10" ht="12.75">
      <c r="F555" s="3"/>
      <c r="G555" s="3"/>
      <c r="H555" s="3"/>
      <c r="I555" s="3"/>
      <c r="J555" s="3"/>
    </row>
    <row r="556" spans="6:10" ht="12.75">
      <c r="F556" s="3"/>
      <c r="G556" s="3"/>
      <c r="H556" s="3"/>
      <c r="I556" s="3"/>
      <c r="J556" s="3"/>
    </row>
    <row r="557" spans="6:10" ht="12.75">
      <c r="F557" s="3"/>
      <c r="G557" s="3"/>
      <c r="H557" s="3"/>
      <c r="I557" s="3"/>
      <c r="J557" s="3"/>
    </row>
    <row r="558" spans="6:10" ht="12.75">
      <c r="F558" s="3"/>
      <c r="G558" s="3"/>
      <c r="H558" s="3"/>
      <c r="I558" s="3"/>
      <c r="J558" s="3"/>
    </row>
    <row r="559" spans="6:10" ht="12.75">
      <c r="F559" s="3"/>
      <c r="G559" s="3"/>
      <c r="H559" s="3"/>
      <c r="I559" s="3"/>
      <c r="J559" s="3"/>
    </row>
    <row r="560" spans="6:10" ht="12.75">
      <c r="F560" s="3"/>
      <c r="G560" s="3"/>
      <c r="H560" s="3"/>
      <c r="I560" s="3"/>
      <c r="J560" s="3"/>
    </row>
    <row r="561" spans="6:10" ht="12.75">
      <c r="F561" s="3"/>
      <c r="G561" s="3"/>
      <c r="H561" s="3"/>
      <c r="I561" s="3"/>
      <c r="J561" s="3"/>
    </row>
    <row r="562" spans="6:10" ht="12.75">
      <c r="F562" s="3"/>
      <c r="G562" s="3"/>
      <c r="H562" s="3"/>
      <c r="I562" s="3"/>
      <c r="J562" s="3"/>
    </row>
    <row r="563" spans="6:10" ht="12.75">
      <c r="F563" s="3"/>
      <c r="G563" s="3"/>
      <c r="H563" s="3"/>
      <c r="I563" s="3"/>
      <c r="J563" s="3"/>
    </row>
    <row r="564" spans="6:10" ht="12.75">
      <c r="F564" s="3"/>
      <c r="G564" s="3"/>
      <c r="H564" s="3"/>
      <c r="I564" s="3"/>
      <c r="J564" s="3"/>
    </row>
    <row r="565" spans="6:10" ht="12.75">
      <c r="F565" s="3"/>
      <c r="G565" s="3"/>
      <c r="H565" s="3"/>
      <c r="I565" s="3"/>
      <c r="J565" s="3"/>
    </row>
    <row r="566" spans="6:10" ht="12.75">
      <c r="F566" s="3"/>
      <c r="G566" s="3"/>
      <c r="H566" s="3"/>
      <c r="I566" s="3"/>
      <c r="J566" s="3"/>
    </row>
    <row r="567" spans="6:10" ht="12.75">
      <c r="F567" s="3"/>
      <c r="G567" s="3"/>
      <c r="H567" s="3"/>
      <c r="I567" s="3"/>
      <c r="J567" s="3"/>
    </row>
    <row r="568" spans="6:10" ht="12.75">
      <c r="F568" s="3"/>
      <c r="G568" s="3"/>
      <c r="H568" s="3"/>
      <c r="I568" s="3"/>
      <c r="J568" s="3"/>
    </row>
    <row r="569" spans="6:10" ht="12.75">
      <c r="F569" s="3"/>
      <c r="G569" s="3"/>
      <c r="H569" s="3"/>
      <c r="I569" s="3"/>
      <c r="J569" s="3"/>
    </row>
    <row r="570" spans="6:10" ht="12.75">
      <c r="F570" s="3"/>
      <c r="G570" s="3"/>
      <c r="H570" s="3"/>
      <c r="I570" s="3"/>
      <c r="J570" s="3"/>
    </row>
    <row r="571" spans="6:10" ht="12.75">
      <c r="F571" s="3"/>
      <c r="G571" s="3"/>
      <c r="H571" s="3"/>
      <c r="I571" s="3"/>
      <c r="J571" s="3"/>
    </row>
    <row r="572" spans="6:10" ht="12.75">
      <c r="F572" s="3"/>
      <c r="G572" s="3"/>
      <c r="H572" s="3"/>
      <c r="I572" s="3"/>
      <c r="J572" s="3"/>
    </row>
    <row r="573" spans="6:10" ht="12.75">
      <c r="F573" s="3"/>
      <c r="G573" s="3"/>
      <c r="H573" s="3"/>
      <c r="I573" s="3"/>
      <c r="J573" s="3"/>
    </row>
    <row r="574" spans="6:10" ht="12.75">
      <c r="F574" s="3"/>
      <c r="G574" s="3"/>
      <c r="H574" s="3"/>
      <c r="I574" s="3"/>
      <c r="J574" s="3"/>
    </row>
    <row r="575" spans="6:10" ht="12.75">
      <c r="F575" s="3"/>
      <c r="G575" s="3"/>
      <c r="H575" s="3"/>
      <c r="I575" s="3"/>
      <c r="J575" s="3"/>
    </row>
    <row r="576" spans="6:10" ht="12.75">
      <c r="F576" s="3"/>
      <c r="G576" s="3"/>
      <c r="H576" s="3"/>
      <c r="I576" s="3"/>
      <c r="J576" s="3"/>
    </row>
    <row r="577" spans="6:10" ht="12.75">
      <c r="F577" s="3"/>
      <c r="G577" s="3"/>
      <c r="H577" s="3"/>
      <c r="I577" s="3"/>
      <c r="J577" s="3"/>
    </row>
    <row r="578" spans="6:10" ht="12.75">
      <c r="F578" s="3"/>
      <c r="G578" s="3"/>
      <c r="H578" s="3"/>
      <c r="I578" s="3"/>
      <c r="J578" s="3"/>
    </row>
    <row r="579" spans="6:10" ht="12.75">
      <c r="F579" s="3"/>
      <c r="G579" s="3"/>
      <c r="H579" s="3"/>
      <c r="I579" s="3"/>
      <c r="J579" s="3"/>
    </row>
    <row r="580" spans="6:10" ht="12.75">
      <c r="F580" s="3"/>
      <c r="G580" s="3"/>
      <c r="H580" s="3"/>
      <c r="I580" s="3"/>
      <c r="J580" s="3"/>
    </row>
    <row r="581" spans="6:10" ht="12.75">
      <c r="F581" s="3"/>
      <c r="G581" s="3"/>
      <c r="H581" s="3"/>
      <c r="I581" s="3"/>
      <c r="J581" s="3"/>
    </row>
    <row r="582" spans="6:10" ht="12.75">
      <c r="F582" s="3"/>
      <c r="G582" s="3"/>
      <c r="H582" s="3"/>
      <c r="I582" s="3"/>
      <c r="J582" s="3"/>
    </row>
    <row r="583" spans="6:10" ht="12.75">
      <c r="F583" s="3"/>
      <c r="G583" s="3"/>
      <c r="H583" s="3"/>
      <c r="I583" s="3"/>
      <c r="J583" s="3"/>
    </row>
    <row r="584" spans="6:10" ht="12.75">
      <c r="F584" s="3"/>
      <c r="G584" s="3"/>
      <c r="H584" s="3"/>
      <c r="I584" s="3"/>
      <c r="J584" s="3"/>
    </row>
    <row r="585" spans="6:10" ht="12.75">
      <c r="F585" s="3"/>
      <c r="G585" s="3"/>
      <c r="H585" s="3"/>
      <c r="I585" s="3"/>
      <c r="J585" s="3"/>
    </row>
    <row r="586" spans="6:10" ht="12.75">
      <c r="F586" s="3"/>
      <c r="G586" s="3"/>
      <c r="H586" s="3"/>
      <c r="I586" s="3"/>
      <c r="J586" s="3"/>
    </row>
    <row r="587" spans="6:10" ht="12.75">
      <c r="F587" s="3"/>
      <c r="G587" s="3"/>
      <c r="H587" s="3"/>
      <c r="I587" s="3"/>
      <c r="J587" s="3"/>
    </row>
    <row r="588" spans="6:10" ht="12.75">
      <c r="F588" s="3"/>
      <c r="G588" s="3"/>
      <c r="H588" s="3"/>
      <c r="I588" s="3"/>
      <c r="J588" s="3"/>
    </row>
    <row r="589" spans="6:10" ht="12.75">
      <c r="F589" s="3"/>
      <c r="G589" s="3"/>
      <c r="H589" s="3"/>
      <c r="I589" s="3"/>
      <c r="J589" s="3"/>
    </row>
    <row r="590" spans="6:10" ht="12.75">
      <c r="F590" s="3"/>
      <c r="G590" s="3"/>
      <c r="H590" s="3"/>
      <c r="I590" s="3"/>
      <c r="J590" s="3"/>
    </row>
    <row r="591" spans="6:10" ht="12.75">
      <c r="F591" s="3"/>
      <c r="G591" s="3"/>
      <c r="H591" s="3"/>
      <c r="I591" s="3"/>
      <c r="J591" s="3"/>
    </row>
    <row r="592" spans="6:10" ht="12.75">
      <c r="F592" s="3"/>
      <c r="G592" s="3"/>
      <c r="H592" s="3"/>
      <c r="I592" s="3"/>
      <c r="J592" s="3"/>
    </row>
    <row r="593" spans="6:10" ht="12.75">
      <c r="F593" s="3"/>
      <c r="G593" s="3"/>
      <c r="H593" s="3"/>
      <c r="I593" s="3"/>
      <c r="J593" s="3"/>
    </row>
    <row r="594" spans="6:10" ht="12.75">
      <c r="F594" s="3"/>
      <c r="G594" s="3"/>
      <c r="H594" s="3"/>
      <c r="I594" s="3"/>
      <c r="J594" s="3"/>
    </row>
    <row r="595" spans="6:10" ht="12.75">
      <c r="F595" s="3"/>
      <c r="G595" s="3"/>
      <c r="H595" s="3"/>
      <c r="I595" s="3"/>
      <c r="J595" s="3"/>
    </row>
    <row r="596" spans="6:10" ht="12.75">
      <c r="F596" s="3"/>
      <c r="G596" s="3"/>
      <c r="H596" s="3"/>
      <c r="I596" s="3"/>
      <c r="J596" s="3"/>
    </row>
    <row r="597" spans="6:10" ht="12.75">
      <c r="F597" s="3"/>
      <c r="G597" s="3"/>
      <c r="H597" s="3"/>
      <c r="I597" s="3"/>
      <c r="J597" s="3"/>
    </row>
    <row r="598" spans="6:10" ht="12.75">
      <c r="F598" s="3"/>
      <c r="G598" s="3"/>
      <c r="H598" s="3"/>
      <c r="I598" s="3"/>
      <c r="J598" s="3"/>
    </row>
    <row r="599" spans="6:10" ht="12.75">
      <c r="F599" s="3"/>
      <c r="G599" s="3"/>
      <c r="H599" s="3"/>
      <c r="I599" s="3"/>
      <c r="J599" s="3"/>
    </row>
    <row r="600" spans="6:10" ht="12.75">
      <c r="F600" s="3"/>
      <c r="G600" s="3"/>
      <c r="H600" s="3"/>
      <c r="I600" s="3"/>
      <c r="J600" s="3"/>
    </row>
    <row r="601" spans="6:10" ht="12.75">
      <c r="F601" s="3"/>
      <c r="G601" s="3"/>
      <c r="H601" s="3"/>
      <c r="I601" s="3"/>
      <c r="J601" s="3"/>
    </row>
    <row r="602" spans="6:10" ht="12.75">
      <c r="F602" s="3"/>
      <c r="G602" s="3"/>
      <c r="H602" s="3"/>
      <c r="I602" s="3"/>
      <c r="J602" s="3"/>
    </row>
    <row r="603" spans="6:10" ht="12.75">
      <c r="F603" s="3"/>
      <c r="G603" s="3"/>
      <c r="H603" s="3"/>
      <c r="I603" s="3"/>
      <c r="J603" s="3"/>
    </row>
    <row r="604" spans="6:10" ht="12.75">
      <c r="F604" s="3"/>
      <c r="G604" s="3"/>
      <c r="H604" s="3"/>
      <c r="I604" s="3"/>
      <c r="J604" s="3"/>
    </row>
    <row r="605" spans="6:10" ht="12.75">
      <c r="F605" s="3"/>
      <c r="G605" s="3"/>
      <c r="H605" s="3"/>
      <c r="I605" s="3"/>
      <c r="J605" s="3"/>
    </row>
    <row r="606" spans="6:10" ht="12.75">
      <c r="F606" s="3"/>
      <c r="G606" s="3"/>
      <c r="H606" s="3"/>
      <c r="I606" s="3"/>
      <c r="J606" s="3"/>
    </row>
    <row r="607" spans="6:10" ht="12.75">
      <c r="F607" s="3"/>
      <c r="G607" s="3"/>
      <c r="H607" s="3"/>
      <c r="I607" s="3"/>
      <c r="J607" s="3"/>
    </row>
    <row r="608" spans="6:10" ht="12.75">
      <c r="F608" s="3"/>
      <c r="G608" s="3"/>
      <c r="H608" s="3"/>
      <c r="I608" s="3"/>
      <c r="J608" s="3"/>
    </row>
    <row r="609" spans="6:10" ht="12.75">
      <c r="F609" s="3"/>
      <c r="G609" s="3"/>
      <c r="H609" s="3"/>
      <c r="I609" s="3"/>
      <c r="J609" s="3"/>
    </row>
    <row r="610" spans="6:10" ht="12.75">
      <c r="F610" s="3"/>
      <c r="G610" s="3"/>
      <c r="H610" s="3"/>
      <c r="I610" s="3"/>
      <c r="J610" s="3"/>
    </row>
    <row r="611" spans="6:10" ht="12.75">
      <c r="F611" s="3"/>
      <c r="G611" s="3"/>
      <c r="H611" s="3"/>
      <c r="I611" s="3"/>
      <c r="J611" s="3"/>
    </row>
    <row r="612" spans="6:10" ht="12.75">
      <c r="F612" s="3"/>
      <c r="G612" s="3"/>
      <c r="H612" s="3"/>
      <c r="I612" s="3"/>
      <c r="J612" s="3"/>
    </row>
    <row r="613" spans="6:10" ht="12.75">
      <c r="F613" s="3"/>
      <c r="G613" s="3"/>
      <c r="H613" s="3"/>
      <c r="I613" s="3"/>
      <c r="J613" s="3"/>
    </row>
    <row r="614" spans="6:10" ht="12.75">
      <c r="F614" s="3"/>
      <c r="G614" s="3"/>
      <c r="H614" s="3"/>
      <c r="I614" s="3"/>
      <c r="J614" s="3"/>
    </row>
    <row r="615" spans="6:10" ht="12.75">
      <c r="F615" s="3"/>
      <c r="G615" s="3"/>
      <c r="H615" s="3"/>
      <c r="I615" s="3"/>
      <c r="J615" s="3"/>
    </row>
    <row r="616" spans="6:10" ht="12.75">
      <c r="F616" s="3"/>
      <c r="G616" s="3"/>
      <c r="H616" s="3"/>
      <c r="I616" s="3"/>
      <c r="J616" s="3"/>
    </row>
    <row r="617" spans="6:10" ht="12.75">
      <c r="F617" s="3"/>
      <c r="G617" s="3"/>
      <c r="H617" s="3"/>
      <c r="I617" s="3"/>
      <c r="J617" s="3"/>
    </row>
    <row r="618" spans="6:10" ht="12.75">
      <c r="F618" s="3"/>
      <c r="G618" s="3"/>
      <c r="H618" s="3"/>
      <c r="I618" s="3"/>
      <c r="J618" s="3"/>
    </row>
    <row r="619" spans="6:10" ht="12.75">
      <c r="F619" s="3"/>
      <c r="G619" s="3"/>
      <c r="H619" s="3"/>
      <c r="I619" s="3"/>
      <c r="J619" s="3"/>
    </row>
    <row r="620" spans="6:10" ht="12.75">
      <c r="F620" s="3"/>
      <c r="G620" s="3"/>
      <c r="H620" s="3"/>
      <c r="I620" s="3"/>
      <c r="J620" s="3"/>
    </row>
    <row r="621" spans="6:10" ht="12.75">
      <c r="F621" s="3"/>
      <c r="G621" s="3"/>
      <c r="H621" s="3"/>
      <c r="I621" s="3"/>
      <c r="J621" s="3"/>
    </row>
    <row r="622" spans="6:10" ht="12.75">
      <c r="F622" s="3"/>
      <c r="G622" s="3"/>
      <c r="H622" s="3"/>
      <c r="I622" s="3"/>
      <c r="J622" s="3"/>
    </row>
    <row r="623" spans="6:10" ht="12.75">
      <c r="F623" s="3"/>
      <c r="G623" s="3"/>
      <c r="H623" s="3"/>
      <c r="I623" s="3"/>
      <c r="J623" s="3"/>
    </row>
    <row r="624" spans="6:10" ht="12.75">
      <c r="F624" s="3"/>
      <c r="G624" s="3"/>
      <c r="H624" s="3"/>
      <c r="I624" s="3"/>
      <c r="J624" s="3"/>
    </row>
    <row r="625" spans="6:10" ht="12.75">
      <c r="F625" s="3"/>
      <c r="G625" s="3"/>
      <c r="H625" s="3"/>
      <c r="I625" s="3"/>
      <c r="J625" s="3"/>
    </row>
    <row r="626" spans="6:10" ht="12.75">
      <c r="F626" s="3"/>
      <c r="G626" s="3"/>
      <c r="H626" s="3"/>
      <c r="I626" s="3"/>
      <c r="J626" s="3"/>
    </row>
    <row r="627" spans="6:10" ht="12.75">
      <c r="F627" s="3"/>
      <c r="G627" s="3"/>
      <c r="H627" s="3"/>
      <c r="I627" s="3"/>
      <c r="J627" s="3"/>
    </row>
    <row r="628" spans="6:10" ht="12.75">
      <c r="F628" s="3"/>
      <c r="G628" s="3"/>
      <c r="H628" s="3"/>
      <c r="I628" s="3"/>
      <c r="J628" s="3"/>
    </row>
    <row r="629" spans="6:10" ht="12.75">
      <c r="F629" s="3"/>
      <c r="G629" s="3"/>
      <c r="H629" s="3"/>
      <c r="I629" s="3"/>
      <c r="J629" s="3"/>
    </row>
    <row r="630" spans="6:10" ht="12.75">
      <c r="F630" s="3"/>
      <c r="G630" s="3"/>
      <c r="H630" s="3"/>
      <c r="I630" s="3"/>
      <c r="J630" s="3"/>
    </row>
    <row r="631" spans="6:10" ht="12.75">
      <c r="F631" s="3"/>
      <c r="G631" s="3"/>
      <c r="H631" s="3"/>
      <c r="I631" s="3"/>
      <c r="J631" s="3"/>
    </row>
    <row r="632" spans="6:10" ht="12.75">
      <c r="F632" s="3"/>
      <c r="G632" s="3"/>
      <c r="H632" s="3"/>
      <c r="I632" s="3"/>
      <c r="J632" s="3"/>
    </row>
    <row r="633" spans="6:10" ht="12.75">
      <c r="F633" s="3"/>
      <c r="G633" s="3"/>
      <c r="H633" s="3"/>
      <c r="I633" s="3"/>
      <c r="J633" s="3"/>
    </row>
    <row r="634" spans="6:10" ht="12.75">
      <c r="F634" s="3"/>
      <c r="G634" s="3"/>
      <c r="H634" s="3"/>
      <c r="I634" s="3"/>
      <c r="J634" s="3"/>
    </row>
    <row r="635" spans="6:10" ht="12.75">
      <c r="F635" s="3"/>
      <c r="G635" s="3"/>
      <c r="H635" s="3"/>
      <c r="I635" s="3"/>
      <c r="J635" s="3"/>
    </row>
    <row r="636" spans="6:10" ht="12.75">
      <c r="F636" s="3"/>
      <c r="G636" s="3"/>
      <c r="H636" s="3"/>
      <c r="I636" s="3"/>
      <c r="J636" s="3"/>
    </row>
    <row r="637" spans="6:10" ht="12.75">
      <c r="F637" s="3"/>
      <c r="G637" s="3"/>
      <c r="H637" s="3"/>
      <c r="I637" s="3"/>
      <c r="J637" s="3"/>
    </row>
    <row r="638" spans="6:10" ht="12.75">
      <c r="F638" s="3"/>
      <c r="G638" s="3"/>
      <c r="H638" s="3"/>
      <c r="I638" s="3"/>
      <c r="J638" s="3"/>
    </row>
    <row r="639" spans="6:10" ht="12.75">
      <c r="F639" s="3"/>
      <c r="G639" s="3"/>
      <c r="H639" s="3"/>
      <c r="I639" s="3"/>
      <c r="J639" s="3"/>
    </row>
    <row r="640" spans="6:10" ht="12.75">
      <c r="F640" s="3"/>
      <c r="G640" s="3"/>
      <c r="H640" s="3"/>
      <c r="I640" s="3"/>
      <c r="J640" s="3"/>
    </row>
    <row r="641" spans="6:10" ht="12.75">
      <c r="F641" s="3"/>
      <c r="G641" s="3"/>
      <c r="H641" s="3"/>
      <c r="I641" s="3"/>
      <c r="J641" s="3"/>
    </row>
    <row r="642" spans="6:10" ht="12.75">
      <c r="F642" s="3"/>
      <c r="G642" s="3"/>
      <c r="H642" s="3"/>
      <c r="I642" s="3"/>
      <c r="J642" s="3"/>
    </row>
    <row r="643" spans="6:10" ht="12.75">
      <c r="F643" s="3"/>
      <c r="G643" s="3"/>
      <c r="H643" s="3"/>
      <c r="I643" s="3"/>
      <c r="J643" s="3"/>
    </row>
    <row r="644" spans="6:10" ht="12.75">
      <c r="F644" s="3"/>
      <c r="G644" s="3"/>
      <c r="H644" s="3"/>
      <c r="I644" s="3"/>
      <c r="J644" s="3"/>
    </row>
    <row r="645" spans="6:10" ht="12.75">
      <c r="F645" s="3"/>
      <c r="G645" s="3"/>
      <c r="H645" s="3"/>
      <c r="I645" s="3"/>
      <c r="J645" s="3"/>
    </row>
    <row r="646" spans="6:10" ht="12.75">
      <c r="F646" s="3"/>
      <c r="G646" s="3"/>
      <c r="H646" s="3"/>
      <c r="I646" s="3"/>
      <c r="J646" s="3"/>
    </row>
    <row r="647" spans="6:10" ht="12.75">
      <c r="F647" s="3"/>
      <c r="G647" s="3"/>
      <c r="H647" s="3"/>
      <c r="I647" s="3"/>
      <c r="J647" s="3"/>
    </row>
    <row r="648" spans="6:10" ht="12.75">
      <c r="F648" s="3"/>
      <c r="G648" s="3"/>
      <c r="H648" s="3"/>
      <c r="I648" s="3"/>
      <c r="J648" s="3"/>
    </row>
    <row r="649" spans="6:10" ht="12.75">
      <c r="F649" s="3"/>
      <c r="G649" s="3"/>
      <c r="H649" s="3"/>
      <c r="I649" s="3"/>
      <c r="J649" s="3"/>
    </row>
    <row r="650" spans="6:10" ht="12.75">
      <c r="F650" s="3"/>
      <c r="G650" s="3"/>
      <c r="H650" s="3"/>
      <c r="I650" s="3"/>
      <c r="J650" s="3"/>
    </row>
    <row r="651" spans="6:10" ht="12.75">
      <c r="F651" s="3"/>
      <c r="G651" s="3"/>
      <c r="H651" s="3"/>
      <c r="I651" s="3"/>
      <c r="J651" s="3"/>
    </row>
    <row r="652" spans="6:10" ht="12.75">
      <c r="F652" s="3"/>
      <c r="G652" s="3"/>
      <c r="H652" s="3"/>
      <c r="I652" s="3"/>
      <c r="J652" s="3"/>
    </row>
    <row r="653" spans="6:10" ht="12.75">
      <c r="F653" s="3"/>
      <c r="G653" s="3"/>
      <c r="H653" s="3"/>
      <c r="I653" s="3"/>
      <c r="J653" s="3"/>
    </row>
    <row r="654" spans="6:10" ht="12.75">
      <c r="F654" s="3"/>
      <c r="G654" s="3"/>
      <c r="H654" s="3"/>
      <c r="I654" s="3"/>
      <c r="J654" s="3"/>
    </row>
    <row r="655" spans="6:10" ht="12.75">
      <c r="F655" s="3"/>
      <c r="G655" s="3"/>
      <c r="H655" s="3"/>
      <c r="I655" s="3"/>
      <c r="J655" s="3"/>
    </row>
    <row r="656" spans="6:10" ht="12.75">
      <c r="F656" s="3"/>
      <c r="G656" s="3"/>
      <c r="H656" s="3"/>
      <c r="I656" s="3"/>
      <c r="J656" s="3"/>
    </row>
    <row r="657" spans="6:10" ht="12.75">
      <c r="F657" s="3"/>
      <c r="G657" s="3"/>
      <c r="H657" s="3"/>
      <c r="I657" s="3"/>
      <c r="J657" s="3"/>
    </row>
    <row r="658" spans="6:10" ht="12.75">
      <c r="F658" s="3"/>
      <c r="G658" s="3"/>
      <c r="H658" s="3"/>
      <c r="I658" s="3"/>
      <c r="J658" s="3"/>
    </row>
    <row r="659" spans="6:10" ht="12.75">
      <c r="F659" s="3"/>
      <c r="G659" s="3"/>
      <c r="H659" s="3"/>
      <c r="I659" s="3"/>
      <c r="J659" s="3"/>
    </row>
    <row r="660" spans="6:10" ht="12.75">
      <c r="F660" s="3"/>
      <c r="G660" s="3"/>
      <c r="H660" s="3"/>
      <c r="I660" s="3"/>
      <c r="J660" s="3"/>
    </row>
    <row r="661" spans="6:10" ht="12.75">
      <c r="F661" s="3"/>
      <c r="G661" s="3"/>
      <c r="H661" s="3"/>
      <c r="I661" s="3"/>
      <c r="J661" s="3"/>
    </row>
    <row r="662" spans="6:10" ht="12.75">
      <c r="F662" s="3"/>
      <c r="G662" s="3"/>
      <c r="H662" s="3"/>
      <c r="I662" s="3"/>
      <c r="J662" s="3"/>
    </row>
    <row r="663" spans="6:10" ht="12.75">
      <c r="F663" s="3"/>
      <c r="G663" s="3"/>
      <c r="H663" s="3"/>
      <c r="I663" s="3"/>
      <c r="J663" s="3"/>
    </row>
    <row r="664" spans="6:10" ht="12.75">
      <c r="F664" s="3"/>
      <c r="G664" s="3"/>
      <c r="H664" s="3"/>
      <c r="I664" s="3"/>
      <c r="J664" s="3"/>
    </row>
    <row r="665" spans="6:10" ht="12.75">
      <c r="F665" s="3"/>
      <c r="G665" s="3"/>
      <c r="H665" s="3"/>
      <c r="I665" s="3"/>
      <c r="J665" s="3"/>
    </row>
    <row r="666" spans="6:10" ht="12.75">
      <c r="F666" s="3"/>
      <c r="G666" s="3"/>
      <c r="H666" s="3"/>
      <c r="I666" s="3"/>
      <c r="J666" s="3"/>
    </row>
    <row r="667" spans="6:10" ht="12.75">
      <c r="F667" s="3"/>
      <c r="G667" s="3"/>
      <c r="H667" s="3"/>
      <c r="I667" s="3"/>
      <c r="J667" s="3"/>
    </row>
    <row r="668" spans="6:10" ht="12.75">
      <c r="F668" s="3"/>
      <c r="G668" s="3"/>
      <c r="H668" s="3"/>
      <c r="I668" s="3"/>
      <c r="J668" s="3"/>
    </row>
    <row r="669" spans="6:10" ht="12.75">
      <c r="F669" s="3"/>
      <c r="G669" s="3"/>
      <c r="H669" s="3"/>
      <c r="I669" s="3"/>
      <c r="J669" s="3"/>
    </row>
    <row r="670" spans="6:10" ht="12.75">
      <c r="F670" s="3"/>
      <c r="G670" s="3"/>
      <c r="H670" s="3"/>
      <c r="I670" s="3"/>
      <c r="J670" s="3"/>
    </row>
    <row r="671" spans="6:10" ht="12.75">
      <c r="F671" s="3"/>
      <c r="G671" s="3"/>
      <c r="H671" s="3"/>
      <c r="I671" s="3"/>
      <c r="J671" s="3"/>
    </row>
    <row r="672" spans="6:10" ht="12.75">
      <c r="F672" s="3"/>
      <c r="G672" s="3"/>
      <c r="H672" s="3"/>
      <c r="I672" s="3"/>
      <c r="J672" s="3"/>
    </row>
    <row r="673" spans="6:10" ht="12.75">
      <c r="F673" s="3"/>
      <c r="G673" s="3"/>
      <c r="H673" s="3"/>
      <c r="I673" s="3"/>
      <c r="J673" s="3"/>
    </row>
    <row r="674" spans="6:10" ht="12.75">
      <c r="F674" s="3"/>
      <c r="G674" s="3"/>
      <c r="H674" s="3"/>
      <c r="I674" s="3"/>
      <c r="J674" s="3"/>
    </row>
    <row r="675" spans="6:10" ht="12.75">
      <c r="F675" s="3"/>
      <c r="G675" s="3"/>
      <c r="H675" s="3"/>
      <c r="I675" s="3"/>
      <c r="J675" s="3"/>
    </row>
    <row r="676" spans="6:10" ht="12.75">
      <c r="F676" s="3"/>
      <c r="G676" s="3"/>
      <c r="H676" s="3"/>
      <c r="I676" s="3"/>
      <c r="J676" s="3"/>
    </row>
    <row r="677" spans="6:10" ht="12.75">
      <c r="F677" s="3"/>
      <c r="G677" s="3"/>
      <c r="H677" s="3"/>
      <c r="I677" s="3"/>
      <c r="J677" s="3"/>
    </row>
    <row r="678" spans="6:10" ht="12.75">
      <c r="F678" s="3"/>
      <c r="G678" s="3"/>
      <c r="H678" s="3"/>
      <c r="I678" s="3"/>
      <c r="J678" s="3"/>
    </row>
    <row r="679" spans="6:10" ht="12.75">
      <c r="F679" s="3"/>
      <c r="G679" s="3"/>
      <c r="H679" s="3"/>
      <c r="I679" s="3"/>
      <c r="J679" s="3"/>
    </row>
    <row r="680" spans="6:10" ht="12.75">
      <c r="F680" s="3"/>
      <c r="G680" s="3"/>
      <c r="H680" s="3"/>
      <c r="I680" s="3"/>
      <c r="J680" s="3"/>
    </row>
    <row r="681" spans="6:10" ht="12.75">
      <c r="F681" s="3"/>
      <c r="G681" s="3"/>
      <c r="H681" s="3"/>
      <c r="I681" s="3"/>
      <c r="J681" s="3"/>
    </row>
  </sheetData>
  <sheetProtection/>
  <printOptions/>
  <pageMargins left="0.25" right="0.25" top="0.43" bottom="0.36" header="0.29" footer="0.27"/>
  <pageSetup horizontalDpi="300" verticalDpi="300" orientation="portrait" scale="85" r:id="rId1"/>
  <headerFooter alignWithMargins="0">
    <oddFooter>&amp;C&amp;P</oddFooter>
  </headerFooter>
  <rowBreaks count="3" manualBreakCount="3">
    <brk id="48" max="255" man="1"/>
    <brk id="84" max="255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W47"/>
  <sheetViews>
    <sheetView zoomScale="90" zoomScaleNormal="90" zoomScalePageLayoutView="0" workbookViewId="0" topLeftCell="A1">
      <selection activeCell="Y9" sqref="Y9"/>
    </sheetView>
  </sheetViews>
  <sheetFormatPr defaultColWidth="9.140625" defaultRowHeight="12.75"/>
  <cols>
    <col min="1" max="1" width="3.28125" style="13" customWidth="1"/>
    <col min="2" max="3" width="3.421875" style="13" customWidth="1"/>
    <col min="4" max="4" width="9.00390625" style="13" customWidth="1"/>
    <col min="5" max="5" width="17.421875" style="13" customWidth="1"/>
    <col min="6" max="8" width="9.00390625" style="13" customWidth="1"/>
    <col min="9" max="9" width="4.57421875" style="13" customWidth="1"/>
    <col min="10" max="11" width="3.00390625" style="13" customWidth="1"/>
    <col min="12" max="12" width="5.28125" style="13" customWidth="1"/>
    <col min="13" max="13" width="2.28125" style="13" customWidth="1"/>
    <col min="14" max="14" width="9.00390625" style="13" customWidth="1"/>
    <col min="15" max="15" width="20.28125" style="13" customWidth="1"/>
    <col min="16" max="16" width="10.140625" style="13" customWidth="1"/>
    <col min="17" max="17" width="2.28125" style="13" customWidth="1"/>
    <col min="18" max="18" width="9.28125" style="13" customWidth="1"/>
    <col min="19" max="19" width="1.8515625" style="13" customWidth="1"/>
    <col min="20" max="20" width="10.421875" style="13" customWidth="1"/>
    <col min="21" max="21" width="3.140625" style="13" customWidth="1"/>
    <col min="22" max="16384" width="9.00390625" style="13" customWidth="1"/>
  </cols>
  <sheetData>
    <row r="2" spans="2:21" ht="19.5">
      <c r="B2" s="97" t="s">
        <v>165</v>
      </c>
      <c r="C2" s="107"/>
      <c r="D2" s="98"/>
      <c r="E2" s="98"/>
      <c r="F2" s="98"/>
      <c r="G2" s="98"/>
      <c r="H2" s="98"/>
      <c r="I2" s="99"/>
      <c r="L2" s="97" t="s">
        <v>165</v>
      </c>
      <c r="M2" s="98"/>
      <c r="N2" s="98"/>
      <c r="O2" s="98"/>
      <c r="P2" s="98"/>
      <c r="Q2" s="98"/>
      <c r="R2" s="98"/>
      <c r="S2" s="98"/>
      <c r="T2" s="98"/>
      <c r="U2" s="110"/>
    </row>
    <row r="3" spans="2:21" ht="15.75" customHeight="1">
      <c r="B3" s="100" t="s">
        <v>144</v>
      </c>
      <c r="C3" s="108"/>
      <c r="D3" s="12"/>
      <c r="E3" s="12"/>
      <c r="F3" s="12"/>
      <c r="G3" s="12"/>
      <c r="H3" s="12"/>
      <c r="I3" s="101"/>
      <c r="L3" s="100" t="s">
        <v>144</v>
      </c>
      <c r="M3" s="12"/>
      <c r="N3" s="12"/>
      <c r="O3" s="12"/>
      <c r="P3" s="12"/>
      <c r="Q3" s="12"/>
      <c r="R3" s="12"/>
      <c r="S3" s="12"/>
      <c r="T3" s="12"/>
      <c r="U3" s="111"/>
    </row>
    <row r="4" spans="1:21" ht="19.5">
      <c r="A4" s="12"/>
      <c r="B4" s="102"/>
      <c r="C4" s="12"/>
      <c r="D4" s="12"/>
      <c r="E4" s="39"/>
      <c r="F4" s="12"/>
      <c r="G4" s="12"/>
      <c r="H4" s="12"/>
      <c r="I4" s="101"/>
      <c r="L4" s="102"/>
      <c r="M4" s="12"/>
      <c r="N4" s="39"/>
      <c r="O4" s="12"/>
      <c r="P4" s="12"/>
      <c r="Q4" s="12"/>
      <c r="R4" s="12"/>
      <c r="S4" s="12"/>
      <c r="T4" s="12"/>
      <c r="U4" s="111"/>
    </row>
    <row r="5" spans="1:21" ht="43.5" customHeight="1">
      <c r="A5" s="12"/>
      <c r="B5" s="103">
        <f>ROW()</f>
        <v>5</v>
      </c>
      <c r="C5" s="69"/>
      <c r="D5" s="40" t="s">
        <v>44</v>
      </c>
      <c r="E5" s="12"/>
      <c r="F5" s="40"/>
      <c r="G5" s="12"/>
      <c r="H5" s="109" t="s">
        <v>167</v>
      </c>
      <c r="I5" s="101"/>
      <c r="L5" s="102"/>
      <c r="M5" s="12"/>
      <c r="N5" s="40" t="s">
        <v>115</v>
      </c>
      <c r="O5" s="11"/>
      <c r="P5" s="117" t="s">
        <v>166</v>
      </c>
      <c r="Q5" s="66"/>
      <c r="R5" s="122" t="s">
        <v>171</v>
      </c>
      <c r="S5" s="118"/>
      <c r="T5" s="117" t="s">
        <v>167</v>
      </c>
      <c r="U5" s="111"/>
    </row>
    <row r="6" spans="1:21" ht="12.75">
      <c r="A6" s="69"/>
      <c r="B6" s="103">
        <f>ROW()</f>
        <v>6</v>
      </c>
      <c r="C6" s="69"/>
      <c r="D6" s="69"/>
      <c r="E6" s="69"/>
      <c r="F6" s="69"/>
      <c r="G6" s="12"/>
      <c r="H6" s="69"/>
      <c r="I6" s="101"/>
      <c r="L6" s="102"/>
      <c r="M6" s="12"/>
      <c r="N6" s="12"/>
      <c r="O6" s="12"/>
      <c r="P6" s="12"/>
      <c r="Q6" s="12"/>
      <c r="R6" s="12"/>
      <c r="S6" s="12"/>
      <c r="T6" s="12"/>
      <c r="U6" s="111"/>
    </row>
    <row r="7" spans="1:21" ht="12.75">
      <c r="A7" s="69"/>
      <c r="B7" s="103">
        <f>ROW()</f>
        <v>7</v>
      </c>
      <c r="C7" s="69"/>
      <c r="D7" s="69"/>
      <c r="E7" s="69"/>
      <c r="F7" s="69"/>
      <c r="G7" s="12"/>
      <c r="H7" s="69"/>
      <c r="I7" s="101"/>
      <c r="L7" s="102">
        <f>ROW()</f>
        <v>7</v>
      </c>
      <c r="M7" s="12"/>
      <c r="N7" s="11" t="s">
        <v>0</v>
      </c>
      <c r="O7" s="12"/>
      <c r="P7" s="12"/>
      <c r="Q7" s="12"/>
      <c r="R7" s="12"/>
      <c r="S7" s="12"/>
      <c r="T7" s="12"/>
      <c r="U7" s="111"/>
    </row>
    <row r="8" spans="1:21" ht="12.75">
      <c r="A8" s="69"/>
      <c r="B8" s="103">
        <f>ROW()</f>
        <v>8</v>
      </c>
      <c r="C8" s="69"/>
      <c r="D8" s="69"/>
      <c r="E8" s="69"/>
      <c r="F8" s="72"/>
      <c r="G8" s="69"/>
      <c r="H8" s="69"/>
      <c r="I8" s="101"/>
      <c r="L8" s="102">
        <f>ROW()</f>
        <v>8</v>
      </c>
      <c r="M8" s="12"/>
      <c r="N8" s="12" t="s">
        <v>1</v>
      </c>
      <c r="O8" s="14"/>
      <c r="P8" s="72">
        <f>+'Balance Sheet'!F8</f>
        <v>45000</v>
      </c>
      <c r="Q8" s="12"/>
      <c r="R8" s="6"/>
      <c r="S8" s="6"/>
      <c r="T8" s="72">
        <f>+'Balance Sheet'!H8</f>
        <v>65800</v>
      </c>
      <c r="U8" s="111"/>
    </row>
    <row r="9" spans="1:21" ht="12.75">
      <c r="A9" s="69"/>
      <c r="B9" s="103">
        <f>ROW()</f>
        <v>9</v>
      </c>
      <c r="C9" s="69"/>
      <c r="D9" s="126" t="s">
        <v>41</v>
      </c>
      <c r="E9" s="69"/>
      <c r="F9" s="72"/>
      <c r="G9" s="69"/>
      <c r="H9" s="115">
        <f>+R44</f>
        <v>148800</v>
      </c>
      <c r="I9" s="101"/>
      <c r="L9" s="102">
        <f>ROW()</f>
        <v>9</v>
      </c>
      <c r="M9" s="12"/>
      <c r="N9" s="12" t="s">
        <v>2</v>
      </c>
      <c r="O9" s="14"/>
      <c r="P9" s="72">
        <f>+'Balance Sheet'!F9</f>
        <v>45000</v>
      </c>
      <c r="Q9" s="14"/>
      <c r="R9" s="120">
        <f>+P9-T9</f>
        <v>-15000</v>
      </c>
      <c r="S9" s="6"/>
      <c r="T9" s="72">
        <f>+'Balance Sheet'!H9</f>
        <v>60000</v>
      </c>
      <c r="U9" s="111"/>
    </row>
    <row r="10" spans="1:21" ht="12.75">
      <c r="A10" s="69"/>
      <c r="B10" s="103">
        <f>ROW()</f>
        <v>10</v>
      </c>
      <c r="C10" s="69"/>
      <c r="D10" s="125" t="s">
        <v>131</v>
      </c>
      <c r="E10" s="69"/>
      <c r="F10" s="72"/>
      <c r="G10" s="69"/>
      <c r="H10" s="115">
        <f>+R19</f>
        <v>65000</v>
      </c>
      <c r="I10" s="101"/>
      <c r="L10" s="102">
        <f>ROW()</f>
        <v>10</v>
      </c>
      <c r="M10" s="12"/>
      <c r="N10" s="12" t="s">
        <v>3</v>
      </c>
      <c r="O10" s="14"/>
      <c r="P10" s="72">
        <f>+'Balance Sheet'!F10</f>
        <v>35000</v>
      </c>
      <c r="Q10" s="14"/>
      <c r="R10" s="120">
        <f>+P10-T10</f>
        <v>-5000</v>
      </c>
      <c r="S10" s="6"/>
      <c r="T10" s="72">
        <f>+'Balance Sheet'!H10</f>
        <v>40000</v>
      </c>
      <c r="U10" s="111"/>
    </row>
    <row r="11" spans="1:21" ht="12.75">
      <c r="A11" s="69"/>
      <c r="B11" s="103">
        <f>ROW()</f>
        <v>11</v>
      </c>
      <c r="C11" s="69"/>
      <c r="D11" s="125" t="s">
        <v>170</v>
      </c>
      <c r="E11" s="69"/>
      <c r="F11" s="72"/>
      <c r="G11" s="69"/>
      <c r="H11" s="116">
        <f>+R37</f>
        <v>5000</v>
      </c>
      <c r="I11" s="101"/>
      <c r="L11" s="102">
        <f>ROW()</f>
        <v>11</v>
      </c>
      <c r="M11" s="12"/>
      <c r="N11" s="12" t="s">
        <v>4</v>
      </c>
      <c r="O11" s="14"/>
      <c r="P11" s="93">
        <f>+'Balance Sheet'!F11</f>
        <v>10000</v>
      </c>
      <c r="Q11" s="14"/>
      <c r="R11" s="120">
        <f>+P11-T11</f>
        <v>1000</v>
      </c>
      <c r="S11" s="6"/>
      <c r="T11" s="93">
        <f>+'Balance Sheet'!H11</f>
        <v>9000</v>
      </c>
      <c r="U11" s="111"/>
    </row>
    <row r="12" spans="1:21" ht="12.75">
      <c r="A12" s="69"/>
      <c r="B12" s="103">
        <f>ROW()</f>
        <v>12</v>
      </c>
      <c r="C12" s="69"/>
      <c r="D12" s="126" t="s">
        <v>48</v>
      </c>
      <c r="E12" s="69"/>
      <c r="F12" s="72"/>
      <c r="G12" s="69"/>
      <c r="H12" s="119">
        <f>SUM(H9:H11)</f>
        <v>218800</v>
      </c>
      <c r="I12" s="101"/>
      <c r="L12" s="102">
        <f>ROW()</f>
        <v>12</v>
      </c>
      <c r="M12" s="12"/>
      <c r="N12" s="12" t="s">
        <v>118</v>
      </c>
      <c r="O12" s="6"/>
      <c r="P12" s="72">
        <f>SUM(P8:P11)</f>
        <v>135000</v>
      </c>
      <c r="Q12" s="6"/>
      <c r="R12" s="6"/>
      <c r="S12" s="6"/>
      <c r="T12" s="72">
        <f>SUM(T8:T11)</f>
        <v>174800</v>
      </c>
      <c r="U12" s="111"/>
    </row>
    <row r="13" spans="1:21" ht="12.75">
      <c r="A13" s="69"/>
      <c r="B13" s="103">
        <f>ROW()</f>
        <v>13</v>
      </c>
      <c r="C13" s="69"/>
      <c r="D13" s="69"/>
      <c r="E13" s="69"/>
      <c r="F13" s="69"/>
      <c r="G13" s="69"/>
      <c r="H13" s="69"/>
      <c r="I13" s="101"/>
      <c r="L13" s="102"/>
      <c r="M13" s="12"/>
      <c r="N13" s="12"/>
      <c r="O13" s="6"/>
      <c r="P13" s="72"/>
      <c r="Q13" s="6"/>
      <c r="R13" s="6"/>
      <c r="S13" s="6"/>
      <c r="T13" s="72"/>
      <c r="U13" s="111"/>
    </row>
    <row r="14" spans="1:21" ht="12.75">
      <c r="A14" s="69"/>
      <c r="B14" s="103">
        <f>ROW()</f>
        <v>14</v>
      </c>
      <c r="C14" s="69"/>
      <c r="D14" s="123" t="s">
        <v>45</v>
      </c>
      <c r="E14" s="124"/>
      <c r="F14" s="72"/>
      <c r="G14" s="69"/>
      <c r="H14" s="72"/>
      <c r="I14" s="101"/>
      <c r="L14" s="102">
        <f>ROW()</f>
        <v>14</v>
      </c>
      <c r="M14" s="12"/>
      <c r="N14" s="11" t="s">
        <v>5</v>
      </c>
      <c r="O14" s="6"/>
      <c r="P14" s="72"/>
      <c r="Q14" s="6"/>
      <c r="R14" s="6"/>
      <c r="S14" s="6"/>
      <c r="T14" s="72"/>
      <c r="U14" s="111"/>
    </row>
    <row r="15" spans="1:21" ht="12.75">
      <c r="A15" s="69"/>
      <c r="B15" s="103">
        <f>ROW()</f>
        <v>15</v>
      </c>
      <c r="C15" s="69"/>
      <c r="D15" s="124" t="s">
        <v>133</v>
      </c>
      <c r="E15" s="124"/>
      <c r="F15" s="72"/>
      <c r="G15" s="69"/>
      <c r="H15" s="120">
        <f>+R9</f>
        <v>-15000</v>
      </c>
      <c r="I15" s="101"/>
      <c r="L15" s="102">
        <f>ROW()</f>
        <v>15</v>
      </c>
      <c r="M15" s="12"/>
      <c r="N15" s="12" t="s">
        <v>6</v>
      </c>
      <c r="O15" s="14"/>
      <c r="P15" s="72">
        <f>+'Balance Sheet'!F15</f>
        <v>2500000</v>
      </c>
      <c r="Q15" s="14"/>
      <c r="R15" s="6"/>
      <c r="S15" s="6"/>
      <c r="T15" s="72">
        <f>+'Balance Sheet'!H15</f>
        <v>2500000</v>
      </c>
      <c r="U15" s="111"/>
    </row>
    <row r="16" spans="1:21" ht="12.75">
      <c r="A16" s="69"/>
      <c r="B16" s="103">
        <f>ROW()</f>
        <v>16</v>
      </c>
      <c r="C16" s="69"/>
      <c r="D16" s="124" t="s">
        <v>134</v>
      </c>
      <c r="E16" s="124"/>
      <c r="F16" s="72"/>
      <c r="G16" s="69"/>
      <c r="H16" s="120">
        <f>+R10</f>
        <v>-5000</v>
      </c>
      <c r="I16" s="101"/>
      <c r="L16" s="102">
        <f>ROW()</f>
        <v>16</v>
      </c>
      <c r="M16" s="12"/>
      <c r="N16" s="12" t="s">
        <v>7</v>
      </c>
      <c r="O16" s="14"/>
      <c r="P16" s="72">
        <f>+'Balance Sheet'!F16</f>
        <v>450000</v>
      </c>
      <c r="Q16" s="14"/>
      <c r="R16" s="6"/>
      <c r="S16" s="6"/>
      <c r="T16" s="72">
        <f>+'Balance Sheet'!H16</f>
        <v>550000</v>
      </c>
      <c r="U16" s="111"/>
    </row>
    <row r="17" spans="1:21" ht="12.75">
      <c r="A17" s="69"/>
      <c r="B17" s="103">
        <f>ROW()</f>
        <v>17</v>
      </c>
      <c r="C17" s="69"/>
      <c r="D17" s="124" t="s">
        <v>135</v>
      </c>
      <c r="E17" s="124"/>
      <c r="F17" s="72"/>
      <c r="G17" s="69"/>
      <c r="H17" s="120">
        <f>+R11</f>
        <v>1000</v>
      </c>
      <c r="I17" s="101"/>
      <c r="L17" s="102">
        <f>ROW()</f>
        <v>17</v>
      </c>
      <c r="M17" s="12"/>
      <c r="N17" s="12" t="s">
        <v>14</v>
      </c>
      <c r="O17" s="14"/>
      <c r="P17" s="93">
        <f>+'Balance Sheet'!F17</f>
        <v>50000</v>
      </c>
      <c r="Q17" s="14"/>
      <c r="R17" s="6"/>
      <c r="S17" s="6"/>
      <c r="T17" s="93">
        <f>+'Balance Sheet'!H17</f>
        <v>75000</v>
      </c>
      <c r="U17" s="111"/>
    </row>
    <row r="18" spans="1:21" ht="12.75">
      <c r="A18" s="69"/>
      <c r="B18" s="103">
        <f>ROW()</f>
        <v>18</v>
      </c>
      <c r="C18" s="69"/>
      <c r="D18" s="124" t="s">
        <v>136</v>
      </c>
      <c r="E18" s="124"/>
      <c r="F18" s="72"/>
      <c r="G18" s="69"/>
      <c r="H18" s="120">
        <f>+R29</f>
        <v>5000</v>
      </c>
      <c r="I18" s="101"/>
      <c r="L18" s="102">
        <f>ROW()</f>
        <v>18</v>
      </c>
      <c r="M18" s="12"/>
      <c r="N18" s="12" t="s">
        <v>10</v>
      </c>
      <c r="O18" s="6"/>
      <c r="P18" s="72">
        <f>SUM(P15:P17)</f>
        <v>3000000</v>
      </c>
      <c r="Q18" s="6"/>
      <c r="R18" s="129">
        <f>+P18-T18</f>
        <v>-125000</v>
      </c>
      <c r="S18" s="6"/>
      <c r="T18" s="72">
        <f>SUM(T15:T17)</f>
        <v>3125000</v>
      </c>
      <c r="U18" s="111"/>
    </row>
    <row r="19" spans="1:21" ht="12.75">
      <c r="A19" s="69"/>
      <c r="B19" s="103">
        <f>ROW()</f>
        <v>19</v>
      </c>
      <c r="C19" s="69"/>
      <c r="D19" s="124" t="s">
        <v>137</v>
      </c>
      <c r="E19" s="124"/>
      <c r="F19" s="72"/>
      <c r="G19" s="69"/>
      <c r="H19" s="120">
        <f>+R30</f>
        <v>-2000</v>
      </c>
      <c r="I19" s="101"/>
      <c r="L19" s="102">
        <f>ROW()</f>
        <v>19</v>
      </c>
      <c r="M19" s="12"/>
      <c r="N19" s="12" t="s">
        <v>8</v>
      </c>
      <c r="O19" s="14"/>
      <c r="P19" s="93">
        <f>+'Balance Sheet'!F19</f>
        <v>-300000</v>
      </c>
      <c r="Q19" s="14"/>
      <c r="R19" s="115">
        <f>+P19-T19</f>
        <v>65000</v>
      </c>
      <c r="S19" s="6"/>
      <c r="T19" s="93">
        <f>+'Balance Sheet'!H19</f>
        <v>-365000</v>
      </c>
      <c r="U19" s="111"/>
    </row>
    <row r="20" spans="1:21" ht="12.75">
      <c r="A20" s="69"/>
      <c r="B20" s="103">
        <f>ROW()</f>
        <v>20</v>
      </c>
      <c r="C20" s="69"/>
      <c r="D20" s="124" t="s">
        <v>138</v>
      </c>
      <c r="E20" s="124"/>
      <c r="F20" s="72"/>
      <c r="G20" s="69"/>
      <c r="H20" s="120">
        <f>+R31</f>
        <v>-2000</v>
      </c>
      <c r="I20" s="101"/>
      <c r="L20" s="102">
        <f>ROW()</f>
        <v>20</v>
      </c>
      <c r="M20" s="12"/>
      <c r="N20" s="12" t="s">
        <v>9</v>
      </c>
      <c r="O20" s="6"/>
      <c r="P20" s="72">
        <f>SUM(P18:P19)</f>
        <v>2700000</v>
      </c>
      <c r="Q20" s="6"/>
      <c r="R20" s="6"/>
      <c r="S20" s="6"/>
      <c r="T20" s="72">
        <f>SUM(T18:T19)</f>
        <v>2760000</v>
      </c>
      <c r="U20" s="111"/>
    </row>
    <row r="21" spans="1:21" ht="12.75">
      <c r="A21" s="69"/>
      <c r="B21" s="103">
        <f>ROW()</f>
        <v>21</v>
      </c>
      <c r="C21" s="69"/>
      <c r="D21" s="124" t="s">
        <v>47</v>
      </c>
      <c r="E21" s="124"/>
      <c r="F21" s="72"/>
      <c r="G21" s="69"/>
      <c r="H21" s="121">
        <f>SUM(H15:H20)</f>
        <v>-18000</v>
      </c>
      <c r="I21" s="101"/>
      <c r="L21" s="102"/>
      <c r="M21" s="12"/>
      <c r="N21" s="12"/>
      <c r="O21" s="6"/>
      <c r="P21" s="72"/>
      <c r="Q21" s="6"/>
      <c r="R21" s="6"/>
      <c r="S21" s="6"/>
      <c r="T21" s="72"/>
      <c r="U21" s="111"/>
    </row>
    <row r="22" spans="1:21" ht="12.75">
      <c r="A22" s="69"/>
      <c r="B22" s="103">
        <f>ROW()</f>
        <v>22</v>
      </c>
      <c r="C22" s="69"/>
      <c r="D22" s="69"/>
      <c r="E22" s="69"/>
      <c r="F22" s="72"/>
      <c r="G22" s="69"/>
      <c r="H22" s="93"/>
      <c r="I22" s="101"/>
      <c r="L22" s="102">
        <f>ROW()</f>
        <v>22</v>
      </c>
      <c r="M22" s="12"/>
      <c r="N22" s="12" t="s">
        <v>28</v>
      </c>
      <c r="O22" s="14"/>
      <c r="P22" s="72">
        <f>+'Balance Sheet'!F22</f>
        <v>200000</v>
      </c>
      <c r="Q22" s="14"/>
      <c r="R22" s="129">
        <f>+P22-T22</f>
        <v>-50000</v>
      </c>
      <c r="S22" s="14"/>
      <c r="T22" s="72">
        <f>+'Balance Sheet'!H22</f>
        <v>250000</v>
      </c>
      <c r="U22" s="111"/>
    </row>
    <row r="23" spans="1:21" ht="12.75">
      <c r="A23" s="69"/>
      <c r="B23" s="103">
        <f>ROW()</f>
        <v>23</v>
      </c>
      <c r="C23" s="69"/>
      <c r="D23" s="11" t="s">
        <v>132</v>
      </c>
      <c r="E23" s="11"/>
      <c r="F23" s="92"/>
      <c r="G23" s="11"/>
      <c r="H23" s="92">
        <f>+H12+H21</f>
        <v>200800</v>
      </c>
      <c r="I23" s="101"/>
      <c r="L23" s="102"/>
      <c r="M23" s="12"/>
      <c r="N23" s="12"/>
      <c r="O23" s="6"/>
      <c r="P23" s="72"/>
      <c r="Q23" s="6"/>
      <c r="R23" s="6"/>
      <c r="S23" s="6"/>
      <c r="T23" s="72"/>
      <c r="U23" s="111"/>
    </row>
    <row r="24" spans="1:21" ht="12.75" thickBot="1">
      <c r="A24" s="69"/>
      <c r="B24" s="103">
        <f>ROW()</f>
        <v>24</v>
      </c>
      <c r="C24" s="69"/>
      <c r="D24" s="69"/>
      <c r="E24" s="69"/>
      <c r="F24" s="69"/>
      <c r="G24" s="69"/>
      <c r="H24" s="69"/>
      <c r="I24" s="101"/>
      <c r="L24" s="102">
        <f>ROW()</f>
        <v>24</v>
      </c>
      <c r="M24" s="12"/>
      <c r="N24" s="12" t="s">
        <v>11</v>
      </c>
      <c r="O24" s="6"/>
      <c r="P24" s="95">
        <f>+P22+P20+P12</f>
        <v>3035000</v>
      </c>
      <c r="Q24" s="6"/>
      <c r="R24" s="6"/>
      <c r="S24" s="6"/>
      <c r="T24" s="95">
        <f>+T22+T20+T12</f>
        <v>3184800</v>
      </c>
      <c r="U24" s="111"/>
    </row>
    <row r="25" spans="1:21" ht="12.75" thickTop="1">
      <c r="A25" s="69"/>
      <c r="B25" s="103">
        <f>ROW()</f>
        <v>25</v>
      </c>
      <c r="C25" s="69"/>
      <c r="D25" s="127" t="s">
        <v>51</v>
      </c>
      <c r="E25" s="128"/>
      <c r="F25" s="129"/>
      <c r="G25" s="128"/>
      <c r="H25" s="129"/>
      <c r="I25" s="101"/>
      <c r="L25" s="102"/>
      <c r="M25" s="12"/>
      <c r="N25" s="12"/>
      <c r="O25" s="6"/>
      <c r="P25" s="72"/>
      <c r="Q25" s="6"/>
      <c r="R25" s="6"/>
      <c r="S25" s="6"/>
      <c r="T25" s="72"/>
      <c r="U25" s="111"/>
    </row>
    <row r="26" spans="1:21" ht="12.75">
      <c r="A26" s="69"/>
      <c r="B26" s="103">
        <f>ROW()</f>
        <v>26</v>
      </c>
      <c r="C26" s="69"/>
      <c r="D26" s="128" t="s">
        <v>139</v>
      </c>
      <c r="E26" s="128"/>
      <c r="F26" s="129"/>
      <c r="G26" s="128"/>
      <c r="H26" s="129">
        <f>+R18</f>
        <v>-125000</v>
      </c>
      <c r="I26" s="101"/>
      <c r="L26" s="102">
        <f>ROW()</f>
        <v>26</v>
      </c>
      <c r="M26" s="12"/>
      <c r="N26" s="11" t="s">
        <v>12</v>
      </c>
      <c r="O26" s="6"/>
      <c r="P26" s="72"/>
      <c r="Q26" s="6"/>
      <c r="R26" s="6"/>
      <c r="S26" s="6"/>
      <c r="T26" s="72"/>
      <c r="U26" s="111"/>
    </row>
    <row r="27" spans="1:23" ht="12.75">
      <c r="A27" s="69"/>
      <c r="B27" s="103">
        <f>ROW()</f>
        <v>27</v>
      </c>
      <c r="C27" s="69"/>
      <c r="D27" s="128" t="s">
        <v>140</v>
      </c>
      <c r="E27" s="128"/>
      <c r="F27" s="129"/>
      <c r="G27" s="128"/>
      <c r="H27" s="130">
        <f>+R22</f>
        <v>-50000</v>
      </c>
      <c r="I27" s="101"/>
      <c r="L27" s="102"/>
      <c r="M27" s="12"/>
      <c r="N27" s="12"/>
      <c r="O27" s="6"/>
      <c r="P27" s="72"/>
      <c r="Q27" s="6"/>
      <c r="R27" s="6"/>
      <c r="S27" s="6"/>
      <c r="T27" s="72"/>
      <c r="U27" s="111"/>
      <c r="W27" s="13">
        <f>+'Balance Sheet'!K27</f>
        <v>0</v>
      </c>
    </row>
    <row r="28" spans="1:21" ht="12.75">
      <c r="A28" s="69"/>
      <c r="B28" s="103">
        <f>ROW()</f>
        <v>28</v>
      </c>
      <c r="C28" s="69"/>
      <c r="D28" s="128" t="s">
        <v>50</v>
      </c>
      <c r="E28" s="128"/>
      <c r="F28" s="129"/>
      <c r="G28" s="128"/>
      <c r="H28" s="129">
        <f>SUM(H26:H27)</f>
        <v>-175000</v>
      </c>
      <c r="I28" s="101"/>
      <c r="L28" s="102">
        <f>ROW()</f>
        <v>28</v>
      </c>
      <c r="M28" s="12"/>
      <c r="N28" s="11" t="s">
        <v>13</v>
      </c>
      <c r="O28" s="6"/>
      <c r="P28" s="72"/>
      <c r="Q28" s="6"/>
      <c r="R28" s="6"/>
      <c r="S28" s="6"/>
      <c r="T28" s="72"/>
      <c r="U28" s="111"/>
    </row>
    <row r="29" spans="1:21" ht="12.75">
      <c r="A29" s="69"/>
      <c r="B29" s="103">
        <f>ROW()</f>
        <v>29</v>
      </c>
      <c r="C29" s="69"/>
      <c r="D29" s="69"/>
      <c r="E29" s="69"/>
      <c r="F29" s="72"/>
      <c r="G29" s="69"/>
      <c r="H29" s="72"/>
      <c r="I29" s="101"/>
      <c r="L29" s="102">
        <f>ROW()</f>
        <v>29</v>
      </c>
      <c r="M29" s="12"/>
      <c r="N29" s="12" t="s">
        <v>15</v>
      </c>
      <c r="O29" s="14"/>
      <c r="P29" s="72">
        <v>35000</v>
      </c>
      <c r="Q29" s="14"/>
      <c r="R29" s="120">
        <f>+T29-P29</f>
        <v>5000</v>
      </c>
      <c r="S29" s="6"/>
      <c r="T29" s="72">
        <v>40000</v>
      </c>
      <c r="U29" s="111"/>
    </row>
    <row r="30" spans="1:21" ht="12.75">
      <c r="A30" s="69"/>
      <c r="B30" s="103">
        <f>ROW()</f>
        <v>30</v>
      </c>
      <c r="C30" s="69"/>
      <c r="D30" s="11" t="s">
        <v>142</v>
      </c>
      <c r="E30" s="11"/>
      <c r="F30" s="92"/>
      <c r="G30" s="11"/>
      <c r="H30" s="92">
        <f>+H23+H28</f>
        <v>25800</v>
      </c>
      <c r="I30" s="101"/>
      <c r="L30" s="102">
        <f>ROW()</f>
        <v>30</v>
      </c>
      <c r="M30" s="12"/>
      <c r="N30" s="12" t="s">
        <v>16</v>
      </c>
      <c r="O30" s="14"/>
      <c r="P30" s="72">
        <v>12000</v>
      </c>
      <c r="Q30" s="14"/>
      <c r="R30" s="120">
        <f>+T30-P30</f>
        <v>-2000</v>
      </c>
      <c r="S30" s="6"/>
      <c r="T30" s="72">
        <v>10000</v>
      </c>
      <c r="U30" s="111"/>
    </row>
    <row r="31" spans="1:21" ht="12.75">
      <c r="A31" s="69"/>
      <c r="B31" s="103">
        <f>ROW()</f>
        <v>31</v>
      </c>
      <c r="C31" s="69"/>
      <c r="D31" s="69"/>
      <c r="E31" s="69"/>
      <c r="F31" s="69"/>
      <c r="G31" s="69"/>
      <c r="H31" s="69"/>
      <c r="I31" s="101"/>
      <c r="L31" s="102">
        <f>ROW()</f>
        <v>31</v>
      </c>
      <c r="M31" s="12"/>
      <c r="N31" s="12" t="s">
        <v>17</v>
      </c>
      <c r="O31" s="14"/>
      <c r="P31" s="72">
        <v>10000</v>
      </c>
      <c r="Q31" s="14"/>
      <c r="R31" s="120">
        <f>+T31-P31</f>
        <v>-2000</v>
      </c>
      <c r="S31" s="6"/>
      <c r="T31" s="72">
        <v>8000</v>
      </c>
      <c r="U31" s="111"/>
    </row>
    <row r="32" spans="1:21" ht="12.75">
      <c r="A32" s="69"/>
      <c r="B32" s="103">
        <f>ROW()</f>
        <v>32</v>
      </c>
      <c r="C32" s="69"/>
      <c r="D32" s="131" t="s">
        <v>49</v>
      </c>
      <c r="E32" s="132"/>
      <c r="F32" s="133"/>
      <c r="G32" s="132"/>
      <c r="H32" s="133"/>
      <c r="I32" s="101"/>
      <c r="L32" s="102">
        <f>ROW()</f>
        <v>32</v>
      </c>
      <c r="M32" s="12"/>
      <c r="N32" s="12" t="s">
        <v>46</v>
      </c>
      <c r="O32" s="14"/>
      <c r="P32" s="93">
        <v>20000</v>
      </c>
      <c r="Q32" s="14"/>
      <c r="R32" s="133">
        <f>+T32-P32</f>
        <v>-10000</v>
      </c>
      <c r="S32" s="6"/>
      <c r="T32" s="93">
        <v>10000</v>
      </c>
      <c r="U32" s="111"/>
    </row>
    <row r="33" spans="1:21" ht="12.75">
      <c r="A33" s="69"/>
      <c r="B33" s="103">
        <f>ROW()</f>
        <v>33</v>
      </c>
      <c r="C33" s="69"/>
      <c r="D33" s="132" t="s">
        <v>141</v>
      </c>
      <c r="E33" s="132"/>
      <c r="F33" s="133"/>
      <c r="G33" s="132"/>
      <c r="H33" s="133">
        <f>+R32</f>
        <v>-10000</v>
      </c>
      <c r="I33" s="101"/>
      <c r="L33" s="102">
        <f>ROW()</f>
        <v>33</v>
      </c>
      <c r="M33" s="12"/>
      <c r="N33" s="12" t="s">
        <v>18</v>
      </c>
      <c r="O33" s="6"/>
      <c r="P33" s="72">
        <f>SUM(P29:P32)</f>
        <v>77000</v>
      </c>
      <c r="Q33" s="6"/>
      <c r="R33" s="6"/>
      <c r="S33" s="6"/>
      <c r="T33" s="72">
        <f>SUM(T29:T32)</f>
        <v>68000</v>
      </c>
      <c r="U33" s="111"/>
    </row>
    <row r="34" spans="1:21" ht="12.75">
      <c r="A34" s="69"/>
      <c r="B34" s="103">
        <f>ROW()</f>
        <v>34</v>
      </c>
      <c r="C34" s="69"/>
      <c r="D34" s="132" t="s">
        <v>169</v>
      </c>
      <c r="E34" s="132"/>
      <c r="F34" s="133"/>
      <c r="G34" s="132"/>
      <c r="H34" s="133">
        <f>+R35</f>
        <v>-20000</v>
      </c>
      <c r="I34" s="101"/>
      <c r="L34" s="102"/>
      <c r="M34" s="12"/>
      <c r="N34" s="12"/>
      <c r="O34" s="6"/>
      <c r="P34" s="72"/>
      <c r="Q34" s="6"/>
      <c r="R34" s="6"/>
      <c r="S34" s="6"/>
      <c r="T34" s="72"/>
      <c r="U34" s="111"/>
    </row>
    <row r="35" spans="1:21" ht="12.75">
      <c r="A35" s="69"/>
      <c r="B35" s="103">
        <f>ROW()</f>
        <v>35</v>
      </c>
      <c r="C35" s="69"/>
      <c r="D35" s="132" t="s">
        <v>94</v>
      </c>
      <c r="E35" s="132"/>
      <c r="F35" s="133"/>
      <c r="G35" s="132"/>
      <c r="H35" s="134">
        <f>+R43</f>
        <v>25000</v>
      </c>
      <c r="I35" s="101"/>
      <c r="L35" s="102">
        <f>ROW()</f>
        <v>35</v>
      </c>
      <c r="M35" s="12"/>
      <c r="N35" s="12" t="s">
        <v>19</v>
      </c>
      <c r="O35" s="14"/>
      <c r="P35" s="72">
        <f>+'Balance Sheet'!F35</f>
        <v>1200000</v>
      </c>
      <c r="Q35" s="14"/>
      <c r="R35" s="133">
        <f>+T35-P35</f>
        <v>-20000</v>
      </c>
      <c r="S35" s="6"/>
      <c r="T35" s="72">
        <f>+'Balance Sheet'!H35</f>
        <v>1180000</v>
      </c>
      <c r="U35" s="111"/>
    </row>
    <row r="36" spans="1:21" ht="12.75">
      <c r="A36" s="69"/>
      <c r="B36" s="103">
        <f>ROW()</f>
        <v>36</v>
      </c>
      <c r="C36" s="69"/>
      <c r="D36" s="132" t="s">
        <v>50</v>
      </c>
      <c r="E36" s="132"/>
      <c r="F36" s="133"/>
      <c r="G36" s="132"/>
      <c r="H36" s="133">
        <f>SUM(H33:H35)</f>
        <v>-5000</v>
      </c>
      <c r="I36" s="101"/>
      <c r="L36" s="102"/>
      <c r="M36" s="12"/>
      <c r="N36" s="12"/>
      <c r="O36" s="6"/>
      <c r="P36" s="72"/>
      <c r="Q36" s="6"/>
      <c r="R36" s="6"/>
      <c r="S36" s="6"/>
      <c r="T36" s="72"/>
      <c r="U36" s="111"/>
    </row>
    <row r="37" spans="1:21" ht="12.75">
      <c r="A37" s="69"/>
      <c r="B37" s="103">
        <f>ROW()</f>
        <v>37</v>
      </c>
      <c r="C37" s="69"/>
      <c r="D37" s="69"/>
      <c r="E37" s="69"/>
      <c r="F37" s="72"/>
      <c r="G37" s="69"/>
      <c r="H37" s="72"/>
      <c r="I37" s="101"/>
      <c r="L37" s="102">
        <f>ROW()</f>
        <v>37</v>
      </c>
      <c r="M37" s="12"/>
      <c r="N37" s="12" t="s">
        <v>20</v>
      </c>
      <c r="O37" s="14"/>
      <c r="P37" s="72">
        <f>+'Balance Sheet'!F37</f>
        <v>12000</v>
      </c>
      <c r="Q37" s="14"/>
      <c r="R37" s="115">
        <f>+T37-P37</f>
        <v>5000</v>
      </c>
      <c r="S37" s="6"/>
      <c r="T37" s="72">
        <f>+'Balance Sheet'!H37</f>
        <v>17000</v>
      </c>
      <c r="U37" s="111"/>
    </row>
    <row r="38" spans="1:21" ht="12.75">
      <c r="A38" s="69"/>
      <c r="B38" s="103">
        <f>ROW()</f>
        <v>38</v>
      </c>
      <c r="C38" s="69"/>
      <c r="D38" s="11" t="s">
        <v>52</v>
      </c>
      <c r="E38" s="11"/>
      <c r="F38" s="92"/>
      <c r="G38" s="11"/>
      <c r="H38" s="92">
        <f>+H23+H28+H36</f>
        <v>20800</v>
      </c>
      <c r="I38" s="101"/>
      <c r="L38" s="102"/>
      <c r="M38" s="12"/>
      <c r="N38" s="12"/>
      <c r="O38" s="6"/>
      <c r="P38" s="93"/>
      <c r="Q38" s="6"/>
      <c r="R38" s="6"/>
      <c r="S38" s="6"/>
      <c r="T38" s="93"/>
      <c r="U38" s="111"/>
    </row>
    <row r="39" spans="1:21" ht="12.75">
      <c r="A39" s="69"/>
      <c r="B39" s="103">
        <f>ROW()</f>
        <v>39</v>
      </c>
      <c r="C39" s="69"/>
      <c r="D39" s="11"/>
      <c r="E39" s="11"/>
      <c r="F39" s="92"/>
      <c r="G39" s="11"/>
      <c r="H39" s="92"/>
      <c r="I39" s="101"/>
      <c r="L39" s="102">
        <f>ROW()</f>
        <v>39</v>
      </c>
      <c r="M39" s="12"/>
      <c r="N39" s="12" t="s">
        <v>21</v>
      </c>
      <c r="O39" s="6"/>
      <c r="P39" s="72">
        <f>+P37+P35+P33</f>
        <v>1289000</v>
      </c>
      <c r="Q39" s="6"/>
      <c r="R39" s="6"/>
      <c r="S39" s="6"/>
      <c r="T39" s="72">
        <f>+T37+T35+T33</f>
        <v>1265000</v>
      </c>
      <c r="U39" s="111"/>
    </row>
    <row r="40" spans="1:21" ht="12.75">
      <c r="A40" s="69"/>
      <c r="B40" s="103">
        <f>ROW()</f>
        <v>40</v>
      </c>
      <c r="C40" s="69"/>
      <c r="D40" s="11" t="s">
        <v>53</v>
      </c>
      <c r="E40" s="11"/>
      <c r="F40" s="92"/>
      <c r="G40" s="11"/>
      <c r="H40" s="92">
        <f>+'Balance Sheet'!F8</f>
        <v>45000</v>
      </c>
      <c r="I40" s="101"/>
      <c r="L40" s="102"/>
      <c r="M40" s="12"/>
      <c r="N40" s="12"/>
      <c r="O40" s="6"/>
      <c r="P40" s="72"/>
      <c r="Q40" s="6"/>
      <c r="R40" s="6"/>
      <c r="S40" s="6"/>
      <c r="T40" s="72"/>
      <c r="U40" s="111"/>
    </row>
    <row r="41" spans="1:21" ht="12.75">
      <c r="A41" s="69"/>
      <c r="B41" s="103">
        <f>ROW()</f>
        <v>41</v>
      </c>
      <c r="C41" s="69"/>
      <c r="D41" s="11"/>
      <c r="E41" s="11"/>
      <c r="F41" s="92"/>
      <c r="G41" s="11"/>
      <c r="H41" s="92"/>
      <c r="I41" s="101"/>
      <c r="L41" s="102">
        <f>ROW()</f>
        <v>41</v>
      </c>
      <c r="M41" s="12"/>
      <c r="N41" s="11" t="s">
        <v>26</v>
      </c>
      <c r="O41" s="6"/>
      <c r="P41" s="72"/>
      <c r="Q41" s="6"/>
      <c r="R41" s="6"/>
      <c r="S41" s="6"/>
      <c r="T41" s="72"/>
      <c r="U41" s="111"/>
    </row>
    <row r="42" spans="1:21" ht="12.75" thickBot="1">
      <c r="A42" s="69"/>
      <c r="B42" s="103">
        <f>ROW()</f>
        <v>42</v>
      </c>
      <c r="C42" s="69"/>
      <c r="D42" s="11" t="s">
        <v>54</v>
      </c>
      <c r="E42" s="11"/>
      <c r="F42" s="92"/>
      <c r="G42" s="11"/>
      <c r="H42" s="96">
        <f>+H38+H40</f>
        <v>65800</v>
      </c>
      <c r="I42" s="101"/>
      <c r="L42" s="102">
        <f>ROW()</f>
        <v>42</v>
      </c>
      <c r="M42" s="12"/>
      <c r="N42" s="12" t="s">
        <v>22</v>
      </c>
      <c r="O42" s="14"/>
      <c r="P42" s="72">
        <f>+'Balance Sheet'!F42</f>
        <v>1000000</v>
      </c>
      <c r="Q42" s="14"/>
      <c r="R42" s="133">
        <f>+T42-P42</f>
        <v>0</v>
      </c>
      <c r="S42" s="14"/>
      <c r="T42" s="72">
        <f>+'Balance Sheet'!H42</f>
        <v>1000000</v>
      </c>
      <c r="U42" s="111"/>
    </row>
    <row r="43" spans="1:21" ht="12.75" thickTop="1">
      <c r="A43" s="69"/>
      <c r="B43" s="104"/>
      <c r="C43" s="105"/>
      <c r="D43" s="105"/>
      <c r="E43" s="105"/>
      <c r="F43" s="105"/>
      <c r="G43" s="105"/>
      <c r="H43" s="105"/>
      <c r="I43" s="106"/>
      <c r="L43" s="102">
        <f>ROW()</f>
        <v>43</v>
      </c>
      <c r="M43" s="12"/>
      <c r="N43" s="12" t="s">
        <v>23</v>
      </c>
      <c r="O43" s="14"/>
      <c r="P43" s="72">
        <f>+'Balance Sheet'!F43</f>
        <v>0</v>
      </c>
      <c r="Q43" s="14"/>
      <c r="R43" s="133">
        <f>+T43-P43</f>
        <v>25000</v>
      </c>
      <c r="S43" s="14"/>
      <c r="T43" s="72">
        <f>+'Balance Sheet'!H43</f>
        <v>25000</v>
      </c>
      <c r="U43" s="111"/>
    </row>
    <row r="44" spans="1:21" ht="12.75">
      <c r="A44" s="69"/>
      <c r="B44" s="69"/>
      <c r="C44" s="69"/>
      <c r="L44" s="102">
        <f>ROW()</f>
        <v>44</v>
      </c>
      <c r="M44" s="12"/>
      <c r="N44" s="12" t="s">
        <v>24</v>
      </c>
      <c r="O44" s="6"/>
      <c r="P44" s="93">
        <f>+'Balance Sheet'!F44</f>
        <v>746000</v>
      </c>
      <c r="Q44" s="6"/>
      <c r="R44" s="115">
        <f>+T44-P44</f>
        <v>148800</v>
      </c>
      <c r="S44" s="6"/>
      <c r="T44" s="93">
        <f>+'Balance Sheet'!H44</f>
        <v>894800</v>
      </c>
      <c r="U44" s="111"/>
    </row>
    <row r="45" spans="12:21" ht="12.75">
      <c r="L45" s="102">
        <f>ROW()</f>
        <v>45</v>
      </c>
      <c r="M45" s="12"/>
      <c r="N45" s="12" t="s">
        <v>25</v>
      </c>
      <c r="O45" s="6"/>
      <c r="P45" s="72">
        <f>SUM(P42:P44)</f>
        <v>1746000</v>
      </c>
      <c r="Q45" s="6"/>
      <c r="R45" s="6"/>
      <c r="S45" s="6"/>
      <c r="T45" s="72">
        <f>SUM(T42:T44)</f>
        <v>1919800</v>
      </c>
      <c r="U45" s="111"/>
    </row>
    <row r="46" spans="12:21" ht="12.75">
      <c r="L46" s="102"/>
      <c r="M46" s="12"/>
      <c r="N46" s="12"/>
      <c r="O46" s="6"/>
      <c r="P46" s="72"/>
      <c r="Q46" s="6"/>
      <c r="R46" s="6"/>
      <c r="S46" s="6"/>
      <c r="T46" s="72"/>
      <c r="U46" s="111"/>
    </row>
    <row r="47" spans="12:21" ht="12.75">
      <c r="L47" s="112">
        <f>ROW()</f>
        <v>47</v>
      </c>
      <c r="M47" s="113"/>
      <c r="N47" s="113" t="s">
        <v>27</v>
      </c>
      <c r="O47" s="4"/>
      <c r="P47" s="94">
        <f>+P45+P39</f>
        <v>3035000</v>
      </c>
      <c r="Q47" s="4"/>
      <c r="R47" s="4"/>
      <c r="S47" s="4"/>
      <c r="T47" s="94">
        <f>+T45+T39</f>
        <v>3184800</v>
      </c>
      <c r="U47" s="1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4"/>
  <sheetViews>
    <sheetView showGridLines="0" zoomScale="90" zoomScaleNormal="90" zoomScalePageLayoutView="0" workbookViewId="0" topLeftCell="A1">
      <selection activeCell="M64" sqref="M64"/>
    </sheetView>
  </sheetViews>
  <sheetFormatPr defaultColWidth="9.140625" defaultRowHeight="12.75"/>
  <cols>
    <col min="1" max="1" width="3.00390625" style="0" customWidth="1"/>
    <col min="2" max="2" width="3.421875" style="0" customWidth="1"/>
    <col min="3" max="3" width="1.7109375" style="0" customWidth="1"/>
    <col min="4" max="4" width="29.00390625" style="0" customWidth="1"/>
    <col min="7" max="7" width="3.421875" style="0" customWidth="1"/>
    <col min="8" max="8" width="9.140625" style="0" customWidth="1"/>
    <col min="9" max="9" width="6.140625" style="0" customWidth="1"/>
    <col min="14" max="14" width="4.28125" style="0" customWidth="1"/>
  </cols>
  <sheetData>
    <row r="1" ht="12.75" thickBot="1"/>
    <row r="2" spans="2:14" ht="19.5">
      <c r="B2" s="51" t="s">
        <v>165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2:14" ht="13.5">
      <c r="B3" s="52" t="s">
        <v>144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/>
    </row>
    <row r="4" spans="2:14" ht="12.75">
      <c r="B4" s="37"/>
      <c r="C4" s="12"/>
      <c r="D4" s="12"/>
      <c r="E4" s="6"/>
      <c r="F4" s="6"/>
      <c r="G4" s="12"/>
      <c r="H4" s="6"/>
      <c r="I4" s="12"/>
      <c r="J4" s="6"/>
      <c r="K4" s="12"/>
      <c r="L4" s="9"/>
      <c r="M4" s="12"/>
      <c r="N4" s="38"/>
    </row>
    <row r="5" spans="2:14" ht="15">
      <c r="B5" s="37"/>
      <c r="C5" s="12"/>
      <c r="D5" s="40"/>
      <c r="E5" s="12"/>
      <c r="F5" s="28" t="str">
        <f>+'Income Statement'!F6</f>
        <v> Year  1</v>
      </c>
      <c r="G5" s="12"/>
      <c r="H5" s="28" t="str">
        <f>+'Balance Sheet'!H5</f>
        <v>Year 2</v>
      </c>
      <c r="I5" s="12"/>
      <c r="J5" s="29" t="s">
        <v>69</v>
      </c>
      <c r="K5" s="30"/>
      <c r="L5" s="12"/>
      <c r="M5" s="12"/>
      <c r="N5" s="38"/>
    </row>
    <row r="6" spans="2:14" ht="12.75">
      <c r="B6" s="37"/>
      <c r="C6" s="12"/>
      <c r="D6" s="12"/>
      <c r="E6" s="12"/>
      <c r="F6" s="12"/>
      <c r="G6" s="12"/>
      <c r="H6" s="12"/>
      <c r="I6" s="12"/>
      <c r="J6" s="6"/>
      <c r="K6" s="12"/>
      <c r="L6" s="12"/>
      <c r="M6" s="12"/>
      <c r="N6" s="38"/>
    </row>
    <row r="7" spans="2:14" ht="12.75">
      <c r="B7" s="37">
        <f>ROW()</f>
        <v>7</v>
      </c>
      <c r="C7" s="12"/>
      <c r="D7" s="71" t="s">
        <v>92</v>
      </c>
      <c r="E7" s="73"/>
      <c r="F7" s="73"/>
      <c r="G7" s="12"/>
      <c r="H7" s="6"/>
      <c r="I7" s="12"/>
      <c r="J7" s="12"/>
      <c r="K7" s="9"/>
      <c r="L7" s="12"/>
      <c r="M7" s="12"/>
      <c r="N7" s="38"/>
    </row>
    <row r="8" spans="2:14" ht="12.75">
      <c r="B8" s="37">
        <f>ROW()</f>
        <v>8</v>
      </c>
      <c r="C8" s="12"/>
      <c r="D8" s="12" t="s">
        <v>93</v>
      </c>
      <c r="E8" s="73"/>
      <c r="F8" s="73"/>
      <c r="G8" s="12"/>
      <c r="H8" s="9">
        <f>+'Income Statement'!H12/'Income Statement'!F12-1</f>
        <v>0.15625</v>
      </c>
      <c r="I8" s="12"/>
      <c r="J8" s="12" t="s">
        <v>149</v>
      </c>
      <c r="K8" s="9"/>
      <c r="L8" s="12"/>
      <c r="M8" s="12"/>
      <c r="N8" s="38"/>
    </row>
    <row r="9" spans="2:14" ht="12.75">
      <c r="B9" s="37">
        <f>ROW()</f>
        <v>9</v>
      </c>
      <c r="C9" s="12"/>
      <c r="D9" s="12" t="s">
        <v>150</v>
      </c>
      <c r="E9" s="73"/>
      <c r="F9" s="73"/>
      <c r="G9" s="6"/>
      <c r="H9" s="9">
        <f>+H40/F40-1</f>
        <v>0.25</v>
      </c>
      <c r="I9" s="12"/>
      <c r="J9" s="12" t="s">
        <v>151</v>
      </c>
      <c r="K9" s="9"/>
      <c r="L9" s="12"/>
      <c r="M9" s="12"/>
      <c r="N9" s="38"/>
    </row>
    <row r="10" spans="2:14" ht="12.75">
      <c r="B10" s="37"/>
      <c r="C10" s="12"/>
      <c r="D10" s="12"/>
      <c r="E10" s="12"/>
      <c r="F10" s="12"/>
      <c r="G10" s="12"/>
      <c r="H10" s="6"/>
      <c r="I10" s="6"/>
      <c r="J10" s="6"/>
      <c r="K10" s="12"/>
      <c r="L10" s="12"/>
      <c r="M10" s="12"/>
      <c r="N10" s="38"/>
    </row>
    <row r="11" spans="2:14" ht="12.75">
      <c r="B11" s="37">
        <f>ROW()</f>
        <v>11</v>
      </c>
      <c r="C11" s="12"/>
      <c r="D11" s="71" t="s">
        <v>61</v>
      </c>
      <c r="E11" s="12"/>
      <c r="F11" s="12"/>
      <c r="G11" s="12"/>
      <c r="H11" s="73"/>
      <c r="I11" s="6"/>
      <c r="J11" s="6"/>
      <c r="K11" s="12"/>
      <c r="L11" s="12"/>
      <c r="M11" s="12"/>
      <c r="N11" s="38"/>
    </row>
    <row r="12" spans="2:14" ht="12.75">
      <c r="B12" s="37">
        <f>ROW()</f>
        <v>12</v>
      </c>
      <c r="C12" s="12"/>
      <c r="D12" s="12" t="s">
        <v>58</v>
      </c>
      <c r="E12" s="73"/>
      <c r="F12" s="74">
        <f>+'Balance Sheet'!F12/'Balance Sheet'!F33</f>
        <v>1.7532467532467533</v>
      </c>
      <c r="G12" s="75"/>
      <c r="H12" s="74">
        <f>+'Balance Sheet'!H12/'Balance Sheet'!H33</f>
        <v>2.570588235294118</v>
      </c>
      <c r="I12" s="6"/>
      <c r="J12" s="6" t="s">
        <v>57</v>
      </c>
      <c r="K12" s="12"/>
      <c r="L12" s="12"/>
      <c r="M12" s="12"/>
      <c r="N12" s="38"/>
    </row>
    <row r="13" spans="2:14" ht="12.75">
      <c r="B13" s="37">
        <f>ROW()</f>
        <v>13</v>
      </c>
      <c r="C13" s="12"/>
      <c r="D13" s="12" t="s">
        <v>96</v>
      </c>
      <c r="E13" s="73"/>
      <c r="F13" s="74">
        <f>+('Balance Sheet'!F8+'Balance Sheet'!F9)/'Balance Sheet'!F33</f>
        <v>1.1688311688311688</v>
      </c>
      <c r="G13" s="75"/>
      <c r="H13" s="74">
        <f>+('Balance Sheet'!H8+'Balance Sheet'!H9)/'Balance Sheet'!H33</f>
        <v>1.85</v>
      </c>
      <c r="I13" s="6"/>
      <c r="J13" s="76" t="s">
        <v>117</v>
      </c>
      <c r="K13" s="12"/>
      <c r="L13" s="12"/>
      <c r="M13" s="12"/>
      <c r="N13" s="38"/>
    </row>
    <row r="14" spans="2:14" ht="12.75">
      <c r="B14" s="37">
        <f>ROW()</f>
        <v>14</v>
      </c>
      <c r="C14" s="12"/>
      <c r="D14" s="12" t="s">
        <v>163</v>
      </c>
      <c r="E14" s="73"/>
      <c r="F14" s="74">
        <f>+'Balance Sheet'!F8/'Balance Sheet'!F33</f>
        <v>0.5844155844155844</v>
      </c>
      <c r="G14" s="75"/>
      <c r="H14" s="74">
        <f>+'Balance Sheet'!H8/'Balance Sheet'!H33</f>
        <v>0.9676470588235294</v>
      </c>
      <c r="I14" s="6"/>
      <c r="J14" s="76" t="s">
        <v>164</v>
      </c>
      <c r="K14" s="12"/>
      <c r="L14" s="12"/>
      <c r="M14" s="12"/>
      <c r="N14" s="38"/>
    </row>
    <row r="15" spans="2:14" ht="12.75">
      <c r="B15" s="37">
        <f>ROW()</f>
        <v>15</v>
      </c>
      <c r="C15" s="12"/>
      <c r="D15" s="12" t="s">
        <v>148</v>
      </c>
      <c r="E15" s="73"/>
      <c r="F15" s="77"/>
      <c r="G15" s="78"/>
      <c r="H15" s="74">
        <f>+'Income Statement'!H12/(('Balance Sheet'!F9+'Balance Sheet'!H9)/2)</f>
        <v>21.142857142857142</v>
      </c>
      <c r="I15" s="6"/>
      <c r="J15" s="6" t="s">
        <v>59</v>
      </c>
      <c r="K15" s="12"/>
      <c r="L15" s="12"/>
      <c r="M15" s="12"/>
      <c r="N15" s="38"/>
    </row>
    <row r="16" spans="2:14" ht="12.75">
      <c r="B16" s="37">
        <f>ROW()</f>
        <v>16</v>
      </c>
      <c r="C16" s="12"/>
      <c r="D16" s="12" t="s">
        <v>119</v>
      </c>
      <c r="E16" s="73"/>
      <c r="F16" s="73"/>
      <c r="G16" s="12"/>
      <c r="H16" s="73">
        <f>365/H15</f>
        <v>17.263513513513512</v>
      </c>
      <c r="I16" s="6"/>
      <c r="J16" s="6" t="s">
        <v>145</v>
      </c>
      <c r="K16" s="12"/>
      <c r="L16" s="12"/>
      <c r="M16" s="12"/>
      <c r="N16" s="38"/>
    </row>
    <row r="17" spans="2:14" ht="13.5" customHeight="1">
      <c r="B17" s="37"/>
      <c r="C17" s="12"/>
      <c r="D17" s="12"/>
      <c r="E17" s="9"/>
      <c r="F17" s="9"/>
      <c r="G17" s="12"/>
      <c r="H17" s="9"/>
      <c r="I17" s="6"/>
      <c r="J17" s="6"/>
      <c r="K17" s="12"/>
      <c r="L17" s="12"/>
      <c r="M17" s="12"/>
      <c r="N17" s="38"/>
    </row>
    <row r="18" spans="2:14" ht="12.75">
      <c r="B18" s="37">
        <f>ROW()</f>
        <v>18</v>
      </c>
      <c r="C18" s="12"/>
      <c r="D18" s="71" t="s">
        <v>60</v>
      </c>
      <c r="E18" s="73"/>
      <c r="F18" s="73"/>
      <c r="G18" s="12"/>
      <c r="H18" s="73"/>
      <c r="I18" s="6"/>
      <c r="J18" s="6"/>
      <c r="K18" s="12"/>
      <c r="L18" s="12"/>
      <c r="M18" s="12"/>
      <c r="N18" s="38"/>
    </row>
    <row r="19" spans="2:14" ht="12.75">
      <c r="B19" s="37">
        <f>ROW()</f>
        <v>19</v>
      </c>
      <c r="C19" s="12"/>
      <c r="D19" s="12" t="s">
        <v>62</v>
      </c>
      <c r="E19" s="9"/>
      <c r="F19" s="9">
        <f>+'Balance Sheet'!F35/'Balance Sheet'!F45</f>
        <v>0.6872852233676976</v>
      </c>
      <c r="G19" s="12"/>
      <c r="H19" s="9">
        <f>+'Balance Sheet'!H35/'Balance Sheet'!H45</f>
        <v>0.6146473590999062</v>
      </c>
      <c r="I19" s="6"/>
      <c r="J19" s="6" t="s">
        <v>65</v>
      </c>
      <c r="K19" s="12"/>
      <c r="L19" s="12"/>
      <c r="M19" s="12"/>
      <c r="N19" s="38"/>
    </row>
    <row r="20" spans="2:14" ht="12.75">
      <c r="B20" s="37">
        <f>ROW()</f>
        <v>20</v>
      </c>
      <c r="C20" s="12"/>
      <c r="D20" s="12" t="s">
        <v>63</v>
      </c>
      <c r="E20" s="9"/>
      <c r="F20" s="9">
        <f>+'Balance Sheet'!F35/('Balance Sheet'!F45+'Balance Sheet'!F35)</f>
        <v>0.4073319755600815</v>
      </c>
      <c r="G20" s="12"/>
      <c r="H20" s="9">
        <f>+'Balance Sheet'!H35/('Balance Sheet'!H45+'Balance Sheet'!H35)</f>
        <v>0.3806697206271372</v>
      </c>
      <c r="I20" s="6"/>
      <c r="J20" s="6" t="s">
        <v>64</v>
      </c>
      <c r="K20" s="12"/>
      <c r="L20" s="12"/>
      <c r="M20" s="12"/>
      <c r="N20" s="38"/>
    </row>
    <row r="21" spans="2:14" ht="12.75">
      <c r="B21" s="37">
        <f>ROW()</f>
        <v>21</v>
      </c>
      <c r="C21" s="12"/>
      <c r="D21" s="11" t="s">
        <v>113</v>
      </c>
      <c r="E21" s="73"/>
      <c r="F21" s="74">
        <f>+'Income Statement'!F28/'Income Statement'!F34</f>
        <v>2.9615384615384617</v>
      </c>
      <c r="G21" s="75"/>
      <c r="H21" s="74">
        <f>+'Income Statement'!H28/'Income Statement'!H34</f>
        <v>3.6083333333333334</v>
      </c>
      <c r="I21" s="6"/>
      <c r="J21" s="6" t="s">
        <v>66</v>
      </c>
      <c r="K21" s="12"/>
      <c r="L21" s="12"/>
      <c r="M21" s="12"/>
      <c r="N21" s="38"/>
    </row>
    <row r="22" spans="2:14" ht="12.75">
      <c r="B22" s="37">
        <f>ROW()</f>
        <v>22</v>
      </c>
      <c r="C22" s="12"/>
      <c r="D22" s="12" t="s">
        <v>68</v>
      </c>
      <c r="E22" s="73"/>
      <c r="F22" s="74">
        <f>+'Income Statement'!F32/'Income Statement'!F34</f>
        <v>2.5</v>
      </c>
      <c r="G22" s="75"/>
      <c r="H22" s="74">
        <f>+'Income Statement'!H32/'Income Statement'!H34</f>
        <v>3.066666666666667</v>
      </c>
      <c r="I22" s="6"/>
      <c r="J22" s="6" t="s">
        <v>67</v>
      </c>
      <c r="K22" s="12"/>
      <c r="L22" s="12"/>
      <c r="M22" s="12"/>
      <c r="N22" s="38"/>
    </row>
    <row r="23" spans="2:14" ht="12.75">
      <c r="B23" s="37">
        <f>ROW()</f>
        <v>23</v>
      </c>
      <c r="C23" s="12"/>
      <c r="D23" s="11" t="s">
        <v>112</v>
      </c>
      <c r="E23" s="73"/>
      <c r="F23" s="74">
        <f>+'Balance Sheet'!F35/'Income Statement'!F28</f>
        <v>3.116883116883117</v>
      </c>
      <c r="G23" s="75"/>
      <c r="H23" s="74">
        <f>+'Balance Sheet'!H35/'Income Statement'!H28</f>
        <v>2.725173210161663</v>
      </c>
      <c r="I23" s="6"/>
      <c r="J23" s="12" t="s">
        <v>70</v>
      </c>
      <c r="K23" s="12"/>
      <c r="L23" s="12"/>
      <c r="M23" s="12"/>
      <c r="N23" s="38"/>
    </row>
    <row r="24" spans="2:14" ht="12.75">
      <c r="B24" s="37"/>
      <c r="C24" s="12"/>
      <c r="D24" s="12"/>
      <c r="E24" s="73"/>
      <c r="F24" s="77"/>
      <c r="G24" s="78"/>
      <c r="H24" s="77"/>
      <c r="I24" s="6"/>
      <c r="J24" s="6"/>
      <c r="K24" s="12"/>
      <c r="L24" s="12"/>
      <c r="M24" s="12"/>
      <c r="N24" s="38"/>
    </row>
    <row r="25" spans="2:14" ht="12.75">
      <c r="B25" s="37">
        <f>ROW()</f>
        <v>25</v>
      </c>
      <c r="C25" s="12"/>
      <c r="D25" s="71" t="s">
        <v>143</v>
      </c>
      <c r="E25" s="73"/>
      <c r="F25" s="77"/>
      <c r="G25" s="78"/>
      <c r="H25" s="77"/>
      <c r="I25" s="6"/>
      <c r="J25" s="6"/>
      <c r="K25" s="6"/>
      <c r="L25" s="12"/>
      <c r="M25" s="12"/>
      <c r="N25" s="38"/>
    </row>
    <row r="26" spans="2:14" ht="12.75">
      <c r="B26" s="37">
        <f>ROW()</f>
        <v>26</v>
      </c>
      <c r="C26" s="12"/>
      <c r="D26" s="12" t="s">
        <v>147</v>
      </c>
      <c r="E26" s="73"/>
      <c r="F26" s="77"/>
      <c r="G26" s="78"/>
      <c r="H26" s="74">
        <f>+'Income Statement'!H18/(('Balance Sheet'!F10+'Balance Sheet'!H10)/2)</f>
        <v>11.2</v>
      </c>
      <c r="I26" s="6"/>
      <c r="J26" s="6" t="s">
        <v>111</v>
      </c>
      <c r="K26" s="6"/>
      <c r="L26" s="12"/>
      <c r="M26" s="12"/>
      <c r="N26" s="38"/>
    </row>
    <row r="27" spans="2:14" ht="12.75">
      <c r="B27" s="37">
        <f>ROW()</f>
        <v>27</v>
      </c>
      <c r="C27" s="12"/>
      <c r="D27" s="12" t="s">
        <v>152</v>
      </c>
      <c r="E27" s="73"/>
      <c r="F27" s="73"/>
      <c r="G27" s="12"/>
      <c r="H27" s="73">
        <f>365/H26</f>
        <v>32.589285714285715</v>
      </c>
      <c r="I27" s="6"/>
      <c r="J27" s="6" t="s">
        <v>146</v>
      </c>
      <c r="K27" s="6"/>
      <c r="L27" s="12"/>
      <c r="M27" s="12"/>
      <c r="N27" s="38"/>
    </row>
    <row r="28" spans="2:14" ht="12.75">
      <c r="B28" s="37">
        <f>ROW()</f>
        <v>28</v>
      </c>
      <c r="C28" s="12"/>
      <c r="D28" s="12" t="s">
        <v>74</v>
      </c>
      <c r="E28" s="73"/>
      <c r="F28" s="73"/>
      <c r="G28" s="12"/>
      <c r="H28" s="77">
        <f>+'Income Statement'!H12/(('Balance Sheet'!F20+'Balance Sheet'!H20)/2)</f>
        <v>0.4065934065934066</v>
      </c>
      <c r="I28" s="6"/>
      <c r="J28" s="6" t="s">
        <v>71</v>
      </c>
      <c r="K28" s="6"/>
      <c r="L28" s="12"/>
      <c r="M28" s="12"/>
      <c r="N28" s="38"/>
    </row>
    <row r="29" spans="2:14" ht="12.75">
      <c r="B29" s="37">
        <f>ROW()</f>
        <v>29</v>
      </c>
      <c r="C29" s="12"/>
      <c r="D29" s="12" t="s">
        <v>73</v>
      </c>
      <c r="E29" s="73"/>
      <c r="F29" s="73"/>
      <c r="G29" s="12"/>
      <c r="H29" s="74">
        <f>+'Income Statement'!H12/(('Balance Sheet'!F24+'Balance Sheet'!H24)/2)</f>
        <v>0.3569246599569118</v>
      </c>
      <c r="I29" s="6"/>
      <c r="J29" s="6" t="s">
        <v>72</v>
      </c>
      <c r="K29" s="6"/>
      <c r="L29" s="12"/>
      <c r="M29" s="12"/>
      <c r="N29" s="38"/>
    </row>
    <row r="30" spans="2:14" ht="12.75">
      <c r="B30" s="37"/>
      <c r="C30" s="12"/>
      <c r="D30" s="12"/>
      <c r="E30" s="73"/>
      <c r="F30" s="73"/>
      <c r="G30" s="12"/>
      <c r="H30" s="73"/>
      <c r="I30" s="6"/>
      <c r="J30" s="6"/>
      <c r="K30" s="6"/>
      <c r="L30" s="12"/>
      <c r="M30" s="12"/>
      <c r="N30" s="38"/>
    </row>
    <row r="31" spans="2:14" ht="12.75">
      <c r="B31" s="37">
        <f>ROW()</f>
        <v>31</v>
      </c>
      <c r="C31" s="12"/>
      <c r="D31" s="71" t="s">
        <v>75</v>
      </c>
      <c r="E31" s="73"/>
      <c r="F31" s="73"/>
      <c r="G31" s="12"/>
      <c r="H31" s="73"/>
      <c r="I31" s="6"/>
      <c r="J31" s="6"/>
      <c r="K31" s="6"/>
      <c r="L31" s="12"/>
      <c r="M31" s="12"/>
      <c r="N31" s="38"/>
    </row>
    <row r="32" spans="2:14" ht="12.75">
      <c r="B32" s="37">
        <f>ROW()</f>
        <v>32</v>
      </c>
      <c r="C32" s="12"/>
      <c r="D32" s="12" t="s">
        <v>42</v>
      </c>
      <c r="E32" s="9"/>
      <c r="F32" s="9">
        <f>+'Income Statement'!F20/'Income Statement'!F12</f>
        <v>0.640625</v>
      </c>
      <c r="G32" s="12"/>
      <c r="H32" s="9">
        <f>+'Income Statement'!H20/'Income Statement'!H12</f>
        <v>0.6216216216216216</v>
      </c>
      <c r="I32" s="6"/>
      <c r="J32" s="6" t="s">
        <v>84</v>
      </c>
      <c r="K32" s="6"/>
      <c r="L32" s="12"/>
      <c r="M32" s="12"/>
      <c r="N32" s="38"/>
    </row>
    <row r="33" spans="2:14" ht="12.75">
      <c r="B33" s="37">
        <f>ROW()</f>
        <v>33</v>
      </c>
      <c r="C33" s="12"/>
      <c r="D33" s="12" t="s">
        <v>76</v>
      </c>
      <c r="E33" s="9"/>
      <c r="F33" s="9">
        <f>+'Income Statement'!F28/'Income Statement'!F12</f>
        <v>0.4010416666666667</v>
      </c>
      <c r="G33" s="12"/>
      <c r="H33" s="9">
        <f>+'Income Statement'!H28/'Income Statement'!H12</f>
        <v>0.3900900900900901</v>
      </c>
      <c r="I33" s="6"/>
      <c r="J33" s="6" t="s">
        <v>85</v>
      </c>
      <c r="K33" s="6"/>
      <c r="L33" s="12"/>
      <c r="M33" s="12"/>
      <c r="N33" s="38"/>
    </row>
    <row r="34" spans="2:14" ht="12.75">
      <c r="B34" s="37">
        <f>ROW()</f>
        <v>34</v>
      </c>
      <c r="C34" s="12"/>
      <c r="D34" s="12" t="s">
        <v>77</v>
      </c>
      <c r="E34" s="9"/>
      <c r="F34" s="9">
        <f>+'Income Statement'!F32/'Income Statement'!F12</f>
        <v>0.3385416666666667</v>
      </c>
      <c r="G34" s="12"/>
      <c r="H34" s="9">
        <f>+'Income Statement'!H32/'Income Statement'!H12</f>
        <v>0.33153153153153153</v>
      </c>
      <c r="I34" s="6"/>
      <c r="J34" s="6" t="s">
        <v>86</v>
      </c>
      <c r="K34" s="6"/>
      <c r="L34" s="12"/>
      <c r="M34" s="12"/>
      <c r="N34" s="38"/>
    </row>
    <row r="35" spans="2:14" ht="12.75">
      <c r="B35" s="37">
        <f>ROW()</f>
        <v>35</v>
      </c>
      <c r="C35" s="12"/>
      <c r="D35" s="12" t="s">
        <v>78</v>
      </c>
      <c r="E35" s="9"/>
      <c r="F35" s="9"/>
      <c r="G35" s="12"/>
      <c r="H35" s="9">
        <f>+'Income Statement'!H40/(('Balance Sheet'!F24+'Balance Sheet'!H24)/2)</f>
        <v>0.047847197659088715</v>
      </c>
      <c r="I35" s="6"/>
      <c r="J35" s="6" t="s">
        <v>87</v>
      </c>
      <c r="K35" s="6"/>
      <c r="L35" s="12"/>
      <c r="M35" s="12"/>
      <c r="N35" s="38"/>
    </row>
    <row r="36" spans="2:14" ht="12.75">
      <c r="B36" s="37">
        <f>ROW()</f>
        <v>36</v>
      </c>
      <c r="C36" s="12"/>
      <c r="D36" s="12" t="s">
        <v>79</v>
      </c>
      <c r="E36" s="9"/>
      <c r="F36" s="9"/>
      <c r="G36" s="12"/>
      <c r="H36" s="9">
        <f>+'Income Statement'!H32/(('Balance Sheet'!F24+'Balance Sheet'!H24)/2)</f>
        <v>0.11833177915688607</v>
      </c>
      <c r="I36" s="6"/>
      <c r="J36" s="6" t="s">
        <v>89</v>
      </c>
      <c r="K36" s="6"/>
      <c r="L36" s="12"/>
      <c r="M36" s="12"/>
      <c r="N36" s="38"/>
    </row>
    <row r="37" spans="2:14" ht="12.75">
      <c r="B37" s="37">
        <f>ROW()</f>
        <v>37</v>
      </c>
      <c r="C37" s="12"/>
      <c r="D37" s="12" t="s">
        <v>80</v>
      </c>
      <c r="E37" s="9"/>
      <c r="F37" s="9"/>
      <c r="G37" s="12"/>
      <c r="H37" s="9">
        <f>+'Income Statement'!H40/(('Balance Sheet'!F45+'Balance Sheet'!H45)/2)</f>
        <v>0.08118282503137104</v>
      </c>
      <c r="I37" s="6"/>
      <c r="J37" s="6" t="s">
        <v>88</v>
      </c>
      <c r="K37" s="6"/>
      <c r="L37" s="12"/>
      <c r="M37" s="12"/>
      <c r="N37" s="38"/>
    </row>
    <row r="38" spans="2:14" ht="12.75">
      <c r="B38" s="37"/>
      <c r="C38" s="12"/>
      <c r="D38" s="12"/>
      <c r="E38" s="12"/>
      <c r="F38" s="12"/>
      <c r="G38" s="12"/>
      <c r="H38" s="73"/>
      <c r="I38" s="6"/>
      <c r="J38" s="6"/>
      <c r="K38" s="6"/>
      <c r="L38" s="12"/>
      <c r="M38" s="12"/>
      <c r="N38" s="38"/>
    </row>
    <row r="39" spans="2:14" ht="12.75" hidden="1">
      <c r="B39" s="37">
        <f>ROW()</f>
        <v>39</v>
      </c>
      <c r="C39" s="12"/>
      <c r="D39" s="71" t="s">
        <v>95</v>
      </c>
      <c r="E39" s="12"/>
      <c r="F39" s="12"/>
      <c r="G39" s="12"/>
      <c r="H39" s="73"/>
      <c r="I39" s="6"/>
      <c r="J39" s="6"/>
      <c r="K39" s="6"/>
      <c r="L39" s="12"/>
      <c r="M39" s="12"/>
      <c r="N39" s="38"/>
    </row>
    <row r="40" spans="2:14" ht="12.75" hidden="1">
      <c r="B40" s="37">
        <f>ROW()</f>
        <v>40</v>
      </c>
      <c r="C40" s="12"/>
      <c r="D40" s="12" t="s">
        <v>106</v>
      </c>
      <c r="E40" s="70"/>
      <c r="F40" s="70">
        <v>40</v>
      </c>
      <c r="G40" s="12"/>
      <c r="H40" s="70">
        <v>50</v>
      </c>
      <c r="I40" s="6"/>
      <c r="J40" s="6"/>
      <c r="K40" s="6"/>
      <c r="L40" s="12"/>
      <c r="M40" s="12"/>
      <c r="N40" s="38"/>
    </row>
    <row r="41" spans="2:14" ht="12.75" hidden="1">
      <c r="B41" s="37">
        <f>ROW()</f>
        <v>41</v>
      </c>
      <c r="C41" s="12"/>
      <c r="D41" s="12" t="s">
        <v>91</v>
      </c>
      <c r="E41" s="6"/>
      <c r="F41" s="6">
        <v>55000</v>
      </c>
      <c r="G41" s="6"/>
      <c r="H41" s="6">
        <v>60000</v>
      </c>
      <c r="I41" s="6"/>
      <c r="J41" s="6"/>
      <c r="K41" s="6"/>
      <c r="L41" s="12"/>
      <c r="M41" s="12"/>
      <c r="N41" s="38"/>
    </row>
    <row r="42" spans="2:14" ht="12.75" hidden="1">
      <c r="B42" s="37">
        <f>ROW()</f>
        <v>42</v>
      </c>
      <c r="C42" s="12"/>
      <c r="D42" s="12" t="s">
        <v>99</v>
      </c>
      <c r="E42" s="79"/>
      <c r="F42" s="79">
        <f>+F41*F40</f>
        <v>2200000</v>
      </c>
      <c r="G42" s="80"/>
      <c r="H42" s="79">
        <f>+H41*H40</f>
        <v>3000000</v>
      </c>
      <c r="I42" s="6"/>
      <c r="J42" s="6"/>
      <c r="K42" s="6"/>
      <c r="L42" s="12"/>
      <c r="M42" s="12"/>
      <c r="N42" s="38"/>
    </row>
    <row r="43" spans="2:14" ht="12.75" hidden="1">
      <c r="B43" s="37">
        <f>ROW()</f>
        <v>43</v>
      </c>
      <c r="C43" s="12"/>
      <c r="D43" s="12" t="s">
        <v>121</v>
      </c>
      <c r="E43" s="81"/>
      <c r="F43" s="74">
        <f>+F42/'Balance Sheet'!F45</f>
        <v>1.2600229095074456</v>
      </c>
      <c r="G43" s="75"/>
      <c r="H43" s="74">
        <f>+H42/'Balance Sheet'!H45</f>
        <v>1.562662777372643</v>
      </c>
      <c r="I43" s="6"/>
      <c r="J43" s="6"/>
      <c r="K43" s="6"/>
      <c r="L43" s="12"/>
      <c r="M43" s="12"/>
      <c r="N43" s="38"/>
    </row>
    <row r="44" spans="2:14" ht="12.75" hidden="1">
      <c r="B44" s="37">
        <f>ROW()</f>
        <v>44</v>
      </c>
      <c r="C44" s="12"/>
      <c r="D44" s="12" t="s">
        <v>81</v>
      </c>
      <c r="E44" s="70"/>
      <c r="F44" s="70"/>
      <c r="G44" s="12"/>
      <c r="H44" s="70">
        <f>+'Income Statement'!H40/((F41+H41)/2)</f>
        <v>2.5878260869565217</v>
      </c>
      <c r="I44" s="6"/>
      <c r="J44" s="6" t="s">
        <v>90</v>
      </c>
      <c r="K44" s="6"/>
      <c r="L44" s="12"/>
      <c r="M44" s="12"/>
      <c r="N44" s="38"/>
    </row>
    <row r="45" spans="2:14" ht="12.75" hidden="1">
      <c r="B45" s="37">
        <f>ROW()</f>
        <v>45</v>
      </c>
      <c r="C45" s="12"/>
      <c r="D45" s="12" t="s">
        <v>82</v>
      </c>
      <c r="E45" s="73"/>
      <c r="F45" s="82"/>
      <c r="G45" s="12"/>
      <c r="H45" s="74">
        <f>+H40/(H44)</f>
        <v>19.321236559139784</v>
      </c>
      <c r="I45" s="6"/>
      <c r="J45" s="6" t="s">
        <v>83</v>
      </c>
      <c r="K45" s="6"/>
      <c r="L45" s="12"/>
      <c r="M45" s="12"/>
      <c r="N45" s="38"/>
    </row>
    <row r="46" spans="2:14" ht="12.75" hidden="1">
      <c r="B46" s="37">
        <f>ROW()</f>
        <v>46</v>
      </c>
      <c r="C46" s="12"/>
      <c r="D46" s="12" t="s">
        <v>129</v>
      </c>
      <c r="E46" s="73"/>
      <c r="F46" s="74">
        <f>+(F42+'Balance Sheet'!F35+'Balance Sheet'!F32-'Balance Sheet'!F8)/'Income Statement'!F28</f>
        <v>8.766233766233766</v>
      </c>
      <c r="G46" s="75"/>
      <c r="H46" s="74">
        <f>+(H42+'Balance Sheet'!H35+'Balance Sheet'!H32-'Balance Sheet'!H8)/'Income Statement'!H28</f>
        <v>9.524711316397228</v>
      </c>
      <c r="I46" s="6"/>
      <c r="J46" s="6" t="s">
        <v>130</v>
      </c>
      <c r="K46" s="6"/>
      <c r="L46" s="12"/>
      <c r="M46" s="12"/>
      <c r="N46" s="38"/>
    </row>
    <row r="47" spans="2:14" ht="12.75" hidden="1">
      <c r="B47" s="37"/>
      <c r="C47" s="12"/>
      <c r="D47" s="12"/>
      <c r="E47" s="12"/>
      <c r="F47" s="12"/>
      <c r="G47" s="12"/>
      <c r="H47" s="73"/>
      <c r="I47" s="6"/>
      <c r="J47" s="6"/>
      <c r="K47" s="6"/>
      <c r="L47" s="6"/>
      <c r="M47" s="12"/>
      <c r="N47" s="38"/>
    </row>
    <row r="48" spans="2:14" ht="12.75">
      <c r="B48" s="37">
        <f>ROW()</f>
        <v>48</v>
      </c>
      <c r="C48" s="12"/>
      <c r="D48" s="71" t="s">
        <v>98</v>
      </c>
      <c r="E48" s="12"/>
      <c r="F48" s="12"/>
      <c r="G48" s="12"/>
      <c r="H48" s="73"/>
      <c r="I48" s="6"/>
      <c r="J48" s="6"/>
      <c r="K48" s="6"/>
      <c r="L48" s="6"/>
      <c r="M48" s="12"/>
      <c r="N48" s="38"/>
    </row>
    <row r="49" spans="2:14" ht="12.75">
      <c r="B49" s="37">
        <f>ROW()</f>
        <v>49</v>
      </c>
      <c r="C49" s="12"/>
      <c r="D49" s="69" t="s">
        <v>97</v>
      </c>
      <c r="E49" s="83"/>
      <c r="F49" s="91">
        <f>(1.2*(SUM('Balance Sheet'!F9:F11)-SUM('Balance Sheet'!F29:F31))/'Balance Sheet'!F24)+(1.4*('Balance Sheet'!F44/'Balance Sheet'!F24))+(3.3*'Income Statement'!F32/'Balance Sheet'!F24)+(0.66*F42/'Balance Sheet'!F39)+(0.99*'Income Statement'!F12/'Balance Sheet'!F47)</f>
        <v>2.1501448960472787</v>
      </c>
      <c r="G49" s="74"/>
      <c r="H49" s="74">
        <f>(1.2*(SUM('Balance Sheet'!H9:H11)-SUM('Balance Sheet'!H29:H31))/'Balance Sheet'!H24)+(1.4*('Balance Sheet'!H44/'Balance Sheet'!H24))+(3.3*'Income Statement'!H32/'Balance Sheet'!H24)+(0.66*H42/'Balance Sheet'!F39)+(0.99*'Income Statement'!H12/'Balance Sheet'!H47)</f>
        <v>2.6749905778202865</v>
      </c>
      <c r="I49" s="6"/>
      <c r="J49" s="6"/>
      <c r="K49" s="12"/>
      <c r="L49" s="9"/>
      <c r="M49" s="12"/>
      <c r="N49" s="38"/>
    </row>
    <row r="50" spans="2:14" ht="12.75">
      <c r="B50" s="37"/>
      <c r="C50" s="12"/>
      <c r="D50" s="11"/>
      <c r="E50" s="12"/>
      <c r="F50" s="83"/>
      <c r="G50" s="79"/>
      <c r="H50" s="83"/>
      <c r="I50" s="6"/>
      <c r="J50" s="6"/>
      <c r="K50" s="12"/>
      <c r="L50" s="9"/>
      <c r="M50" s="12"/>
      <c r="N50" s="38"/>
    </row>
    <row r="51" spans="2:14" ht="12.75">
      <c r="B51" s="37">
        <f>ROW()</f>
        <v>51</v>
      </c>
      <c r="C51" s="12"/>
      <c r="D51" s="71" t="s">
        <v>127</v>
      </c>
      <c r="E51" s="12"/>
      <c r="F51" s="83"/>
      <c r="G51" s="79"/>
      <c r="H51" s="83"/>
      <c r="I51" s="6"/>
      <c r="J51" s="6"/>
      <c r="K51" s="12"/>
      <c r="L51" s="9"/>
      <c r="M51" s="12"/>
      <c r="N51" s="38"/>
    </row>
    <row r="52" spans="2:14" ht="12.75">
      <c r="B52" s="37">
        <f>ROW()</f>
        <v>52</v>
      </c>
      <c r="C52" s="12"/>
      <c r="D52" s="12" t="s">
        <v>128</v>
      </c>
      <c r="E52" s="12"/>
      <c r="F52" s="83"/>
      <c r="G52" s="79"/>
      <c r="H52" s="83"/>
      <c r="I52" s="6"/>
      <c r="J52" s="6"/>
      <c r="K52" s="12"/>
      <c r="L52" s="9"/>
      <c r="M52" s="12"/>
      <c r="N52" s="38"/>
    </row>
    <row r="53" spans="2:14" ht="12.75">
      <c r="B53" s="37"/>
      <c r="C53" s="12"/>
      <c r="D53" s="12"/>
      <c r="E53" s="12"/>
      <c r="F53" s="83"/>
      <c r="G53" s="79"/>
      <c r="H53" s="83"/>
      <c r="I53" s="6"/>
      <c r="J53" s="6"/>
      <c r="K53" s="12"/>
      <c r="L53" s="9"/>
      <c r="M53" s="12"/>
      <c r="N53" s="38"/>
    </row>
    <row r="54" spans="2:14" s="13" customFormat="1" ht="12.75">
      <c r="B54" s="37">
        <f>ROW()</f>
        <v>54</v>
      </c>
      <c r="C54" s="69"/>
      <c r="D54" s="69" t="s">
        <v>123</v>
      </c>
      <c r="E54" s="69"/>
      <c r="F54" s="84"/>
      <c r="G54" s="85"/>
      <c r="H54" s="84"/>
      <c r="I54" s="72"/>
      <c r="J54" s="72"/>
      <c r="K54" s="69"/>
      <c r="L54" s="86"/>
      <c r="M54" s="69"/>
      <c r="N54" s="87"/>
    </row>
    <row r="55" spans="2:14" s="13" customFormat="1" ht="12.75">
      <c r="B55" s="37">
        <f>ROW()</f>
        <v>55</v>
      </c>
      <c r="C55" s="69"/>
      <c r="D55" s="69" t="s">
        <v>124</v>
      </c>
      <c r="E55" s="69"/>
      <c r="F55" s="84"/>
      <c r="G55" s="85"/>
      <c r="H55" s="84"/>
      <c r="I55" s="72"/>
      <c r="J55" s="72"/>
      <c r="K55" s="69"/>
      <c r="L55" s="86"/>
      <c r="M55" s="69"/>
      <c r="N55" s="87"/>
    </row>
    <row r="56" spans="2:14" s="13" customFormat="1" ht="12.75">
      <c r="B56" s="37">
        <f>ROW()</f>
        <v>56</v>
      </c>
      <c r="C56" s="69"/>
      <c r="D56" s="69" t="s">
        <v>125</v>
      </c>
      <c r="E56" s="69"/>
      <c r="F56" s="84"/>
      <c r="G56" s="85"/>
      <c r="H56" s="84"/>
      <c r="I56" s="72"/>
      <c r="J56" s="72"/>
      <c r="K56" s="69"/>
      <c r="L56" s="86"/>
      <c r="M56" s="69"/>
      <c r="N56" s="87"/>
    </row>
    <row r="57" spans="2:14" s="13" customFormat="1" ht="12.75">
      <c r="B57" s="37">
        <f>ROW()</f>
        <v>57</v>
      </c>
      <c r="C57" s="69"/>
      <c r="D57" s="69" t="s">
        <v>126</v>
      </c>
      <c r="E57" s="69"/>
      <c r="F57" s="84"/>
      <c r="G57" s="85"/>
      <c r="H57" s="84"/>
      <c r="I57" s="72"/>
      <c r="J57" s="72"/>
      <c r="K57" s="69"/>
      <c r="L57" s="86"/>
      <c r="M57" s="69"/>
      <c r="N57" s="87"/>
    </row>
    <row r="58" spans="2:14" s="13" customFormat="1" ht="12.75" thickBot="1">
      <c r="B58" s="37"/>
      <c r="C58" s="69"/>
      <c r="D58" s="69"/>
      <c r="E58" s="69"/>
      <c r="F58" s="88"/>
      <c r="G58" s="72"/>
      <c r="H58" s="72"/>
      <c r="I58" s="72"/>
      <c r="J58" s="72"/>
      <c r="K58" s="69"/>
      <c r="L58" s="86"/>
      <c r="M58" s="69"/>
      <c r="N58" s="87"/>
    </row>
    <row r="59" spans="2:14" ht="15.75">
      <c r="B59" s="37">
        <f>ROW()</f>
        <v>59</v>
      </c>
      <c r="C59" s="12"/>
      <c r="D59" s="15" t="s">
        <v>100</v>
      </c>
      <c r="E59" s="16"/>
      <c r="F59" s="16"/>
      <c r="G59" s="16"/>
      <c r="H59" s="32"/>
      <c r="I59" s="32"/>
      <c r="J59" s="17" t="s">
        <v>122</v>
      </c>
      <c r="K59" s="18"/>
      <c r="L59" s="9"/>
      <c r="M59" s="12"/>
      <c r="N59" s="38"/>
    </row>
    <row r="60" spans="2:14" ht="12.75">
      <c r="B60" s="37">
        <f>ROW()</f>
        <v>60</v>
      </c>
      <c r="C60" s="12"/>
      <c r="D60" s="19" t="s">
        <v>101</v>
      </c>
      <c r="E60" s="20"/>
      <c r="F60" s="20"/>
      <c r="G60" s="20"/>
      <c r="H60" s="33"/>
      <c r="I60" s="33"/>
      <c r="J60" s="21" t="s">
        <v>105</v>
      </c>
      <c r="K60" s="22"/>
      <c r="L60" s="9"/>
      <c r="M60" s="12"/>
      <c r="N60" s="38"/>
    </row>
    <row r="61" spans="2:14" ht="12.75">
      <c r="B61" s="37">
        <f>ROW()</f>
        <v>61</v>
      </c>
      <c r="C61" s="12"/>
      <c r="D61" s="23" t="s">
        <v>102</v>
      </c>
      <c r="E61" s="20"/>
      <c r="F61" s="20"/>
      <c r="G61" s="20"/>
      <c r="H61" s="33"/>
      <c r="I61" s="33"/>
      <c r="J61" s="21" t="s">
        <v>104</v>
      </c>
      <c r="K61" s="22"/>
      <c r="L61" s="9"/>
      <c r="M61" s="12"/>
      <c r="N61" s="38"/>
    </row>
    <row r="62" spans="2:14" ht="12.75" thickBot="1">
      <c r="B62" s="37">
        <f>ROW()</f>
        <v>62</v>
      </c>
      <c r="C62" s="12"/>
      <c r="D62" s="24" t="s">
        <v>162</v>
      </c>
      <c r="E62" s="25"/>
      <c r="F62" s="25"/>
      <c r="G62" s="25"/>
      <c r="H62" s="34"/>
      <c r="I62" s="34"/>
      <c r="J62" s="26" t="s">
        <v>103</v>
      </c>
      <c r="K62" s="27"/>
      <c r="L62" s="9"/>
      <c r="M62" s="12"/>
      <c r="N62" s="38"/>
    </row>
    <row r="63" spans="2:14" ht="12.75" thickBot="1">
      <c r="B63" s="46"/>
      <c r="C63" s="47"/>
      <c r="D63" s="47"/>
      <c r="E63" s="47"/>
      <c r="F63" s="89"/>
      <c r="G63" s="48"/>
      <c r="H63" s="48"/>
      <c r="I63" s="48"/>
      <c r="J63" s="48"/>
      <c r="K63" s="47"/>
      <c r="L63" s="90"/>
      <c r="M63" s="47"/>
      <c r="N63" s="68"/>
    </row>
    <row r="64" ht="12.75">
      <c r="M64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 Droussiotis</cp:lastModifiedBy>
  <cp:lastPrinted>2012-03-29T15:32:11Z</cp:lastPrinted>
  <dcterms:created xsi:type="dcterms:W3CDTF">2003-02-26T02:02:49Z</dcterms:created>
  <dcterms:modified xsi:type="dcterms:W3CDTF">2019-01-16T12:19:29Z</dcterms:modified>
  <cp:category/>
  <cp:version/>
  <cp:contentType/>
  <cp:contentStatus/>
</cp:coreProperties>
</file>