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'Sheet1'!$A$1:$N$75</definedName>
  </definedNames>
  <calcPr fullCalcOnLoad="1"/>
</workbook>
</file>

<file path=xl/sharedStrings.xml><?xml version="1.0" encoding="utf-8"?>
<sst xmlns="http://schemas.openxmlformats.org/spreadsheetml/2006/main" count="95" uniqueCount="65">
  <si>
    <t>A</t>
  </si>
  <si>
    <t>B</t>
  </si>
  <si>
    <t>Independent</t>
  </si>
  <si>
    <t>Dependent</t>
  </si>
  <si>
    <t>(Y - Avg Y)</t>
  </si>
  <si>
    <t>(X - Avg X)</t>
  </si>
  <si>
    <t>Beta 
(Slope)</t>
  </si>
  <si>
    <t>Slope (b)=</t>
  </si>
  <si>
    <t>Forecast =</t>
  </si>
  <si>
    <t>predicts the standard error y-value for each x in the regression</t>
  </si>
  <si>
    <t>Average =</t>
  </si>
  <si>
    <t>Variance</t>
  </si>
  <si>
    <t>St. Deviation =</t>
  </si>
  <si>
    <t>Standard Error =</t>
  </si>
  <si>
    <t>C</t>
  </si>
  <si>
    <t>D</t>
  </si>
  <si>
    <t>E</t>
  </si>
  <si>
    <t>F</t>
  </si>
  <si>
    <t>G</t>
  </si>
  <si>
    <t>H</t>
  </si>
  <si>
    <t>I</t>
  </si>
  <si>
    <t>Relationship between Dependent Y with Indepent X</t>
  </si>
  <si>
    <t>=SLOPE(C7:C13,D7:D13)</t>
  </si>
  <si>
    <t>=STEYX(C7:C13,D7:D13)</t>
  </si>
  <si>
    <t>Statistics Worksheet</t>
  </si>
  <si>
    <t>E x F</t>
  </si>
  <si>
    <t xml:space="preserve"> F^2</t>
  </si>
  <si>
    <t>=</t>
  </si>
  <si>
    <r>
      <t>Σ</t>
    </r>
    <r>
      <rPr>
        <u val="single"/>
        <sz val="10"/>
        <rFont val="Arial"/>
        <family val="2"/>
      </rPr>
      <t xml:space="preserve"> </t>
    </r>
    <r>
      <rPr>
        <u val="single"/>
        <sz val="16"/>
        <rFont val="Arial"/>
        <family val="2"/>
      </rPr>
      <t>[</t>
    </r>
    <r>
      <rPr>
        <u val="single"/>
        <sz val="10"/>
        <rFont val="Arial"/>
        <family val="2"/>
      </rPr>
      <t>y - Avg(y)</t>
    </r>
    <r>
      <rPr>
        <u val="single"/>
        <sz val="16"/>
        <rFont val="Arial"/>
        <family val="2"/>
      </rPr>
      <t>] . [</t>
    </r>
    <r>
      <rPr>
        <u val="single"/>
        <sz val="10"/>
        <rFont val="Arial"/>
        <family val="2"/>
      </rPr>
      <t>x - Avg(x)</t>
    </r>
    <r>
      <rPr>
        <u val="single"/>
        <sz val="16"/>
        <rFont val="Arial"/>
        <family val="2"/>
      </rPr>
      <t>]</t>
    </r>
    <r>
      <rPr>
        <sz val="10"/>
        <rFont val="Arial"/>
        <family val="0"/>
      </rPr>
      <t xml:space="preserve">
</t>
    </r>
    <r>
      <rPr>
        <sz val="16"/>
        <rFont val="Arial"/>
        <family val="2"/>
      </rPr>
      <t>Σ</t>
    </r>
    <r>
      <rPr>
        <sz val="10"/>
        <rFont val="Arial"/>
        <family val="0"/>
      </rPr>
      <t xml:space="preserve"> </t>
    </r>
    <r>
      <rPr>
        <sz val="16"/>
        <rFont val="Arial"/>
        <family val="2"/>
      </rPr>
      <t>[</t>
    </r>
    <r>
      <rPr>
        <sz val="10"/>
        <rFont val="Arial"/>
        <family val="0"/>
      </rPr>
      <t>x - Avg (x)</t>
    </r>
    <r>
      <rPr>
        <sz val="16"/>
        <rFont val="Arial"/>
        <family val="2"/>
      </rPr>
      <t xml:space="preserve">] </t>
    </r>
    <r>
      <rPr>
        <vertAlign val="superscript"/>
        <sz val="12"/>
        <rFont val="Arial"/>
        <family val="2"/>
      </rPr>
      <t>2</t>
    </r>
  </si>
  <si>
    <t>Starwood
Company 
Y</t>
  </si>
  <si>
    <t>S&amp;P
 Market
 X</t>
  </si>
  <si>
    <t>Starwood
Hotel
Stock Prices</t>
  </si>
  <si>
    <t>S&amp;P500
Index</t>
  </si>
  <si>
    <t>predicts value of y given a value of x=1%</t>
  </si>
  <si>
    <t>=FORECAST(1,C7:C13,D7:D13)</t>
  </si>
  <si>
    <t>Starwood
 Change 
HPR</t>
  </si>
  <si>
    <t>S&amp;P500
Change
HPR</t>
  </si>
  <si>
    <t>Day</t>
  </si>
  <si>
    <t>7-month Data</t>
  </si>
  <si>
    <t>J</t>
  </si>
  <si>
    <t>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</si>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</sst>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" borderId="3" xfId="0" applyFill="1" applyBorder="1" applyAlignment="1">
      <alignment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68" fontId="6" fillId="0" borderId="0" xfId="0" applyNumberFormat="1" applyFont="1" applyAlignment="1" quotePrefix="1">
      <alignment horizontal="left"/>
    </xf>
    <xf numFmtId="0" fontId="1" fillId="0" borderId="0" xfId="0" applyFont="1" applyAlignment="1">
      <alignment vertical="top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0" fontId="1" fillId="0" borderId="8" xfId="19" applyNumberFormat="1" applyFont="1" applyBorder="1" applyAlignment="1">
      <alignment horizontal="center"/>
    </xf>
    <xf numFmtId="171" fontId="1" fillId="0" borderId="0" xfId="19" applyNumberFormat="1" applyFont="1" applyAlignment="1">
      <alignment horizontal="center"/>
    </xf>
    <xf numFmtId="171" fontId="1" fillId="0" borderId="0" xfId="19" applyNumberFormat="1" applyFont="1" applyAlignment="1">
      <alignment horizontal="center" vertical="top"/>
    </xf>
    <xf numFmtId="16" fontId="1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0" fontId="0" fillId="0" borderId="0" xfId="19" applyNumberFormat="1" applyAlignment="1">
      <alignment horizontal="center"/>
    </xf>
    <xf numFmtId="10" fontId="0" fillId="0" borderId="0" xfId="19" applyNumberFormat="1" applyAlignment="1">
      <alignment/>
    </xf>
    <xf numFmtId="43" fontId="0" fillId="0" borderId="1" xfId="15" applyBorder="1" applyAlignment="1">
      <alignment horizontal="center"/>
    </xf>
    <xf numFmtId="10" fontId="0" fillId="0" borderId="1" xfId="19" applyNumberFormat="1" applyBorder="1" applyAlignment="1">
      <alignment/>
    </xf>
    <xf numFmtId="0" fontId="0" fillId="0" borderId="6" xfId="0" applyBorder="1" applyAlignment="1">
      <alignment/>
    </xf>
    <xf numFmtId="0" fontId="1" fillId="2" borderId="9" xfId="0" applyFont="1" applyFill="1" applyBorder="1" applyAlignment="1">
      <alignment horizontal="center" wrapText="1"/>
    </xf>
    <xf numFmtId="16" fontId="0" fillId="0" borderId="0" xfId="0" applyNumberFormat="1" applyAlignment="1">
      <alignment horizontal="center"/>
    </xf>
    <xf numFmtId="16" fontId="0" fillId="0" borderId="9" xfId="0" applyNumberForma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1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168" fontId="0" fillId="0" borderId="0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2" borderId="11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Company Vs.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Company 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Sheet1!$C$19:$C$25</c:f>
              <c:numCache/>
            </c:numRef>
          </c:val>
          <c:smooth val="1"/>
        </c:ser>
        <c:ser>
          <c:idx val="1"/>
          <c:order val="1"/>
          <c:tx>
            <c:v>Market 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Sheet1!$D$19:$D$25</c:f>
              <c:numCache/>
            </c:numRef>
          </c:val>
          <c:smooth val="1"/>
        </c:ser>
        <c:axId val="16748268"/>
        <c:axId val="16516685"/>
      </c:line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solidFill>
          <a:srgbClr val="FFFF00"/>
        </a:solidFill>
        <a:ln w="381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26</xdr:row>
      <xdr:rowOff>47625</xdr:rowOff>
    </xdr:from>
    <xdr:to>
      <xdr:col>9</xdr:col>
      <xdr:colOff>333375</xdr:colOff>
      <xdr:row>28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7639050" y="5695950"/>
          <a:ext cx="323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66675</xdr:rowOff>
    </xdr:from>
    <xdr:to>
      <xdr:col>9</xdr:col>
      <xdr:colOff>571500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323850" y="7677150"/>
        <a:ext cx="78771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8"/>
    </sheetView>
  </sheetViews>
  <sheetFormatPr defaultColWidth="9.140625" defaultRowHeight="12.75"/>
  <sheetData>
    <row r="1" ht="12.75">
      <c r="A1" t="s">
        <v>41</v>
      </c>
    </row>
    <row r="2" ht="13.5" thickBot="1"/>
    <row r="3" spans="1:2" ht="12.75">
      <c r="A3" s="46" t="s">
        <v>42</v>
      </c>
      <c r="B3" s="46"/>
    </row>
    <row r="4" spans="1:2" ht="12.75">
      <c r="A4" s="43" t="s">
        <v>43</v>
      </c>
      <c r="B4" s="43">
        <v>0.607247182191434</v>
      </c>
    </row>
    <row r="5" spans="1:2" ht="12.75">
      <c r="A5" s="43" t="s">
        <v>44</v>
      </c>
      <c r="B5" s="43">
        <v>0.36874914027943667</v>
      </c>
    </row>
    <row r="6" spans="1:2" ht="12.75">
      <c r="A6" s="43" t="s">
        <v>45</v>
      </c>
      <c r="B6" s="43">
        <v>0.21093642534929585</v>
      </c>
    </row>
    <row r="7" spans="1:2" ht="12.75">
      <c r="A7" s="43" t="s">
        <v>46</v>
      </c>
      <c r="B7" s="43">
        <v>0.1396919676165511</v>
      </c>
    </row>
    <row r="8" spans="1:2" ht="13.5" thickBot="1">
      <c r="A8" s="44" t="s">
        <v>47</v>
      </c>
      <c r="B8" s="44">
        <v>6</v>
      </c>
    </row>
    <row r="10" ht="13.5" thickBot="1">
      <c r="A10" t="s">
        <v>48</v>
      </c>
    </row>
    <row r="11" spans="1:6" ht="12.75">
      <c r="A11" s="45"/>
      <c r="B11" s="45" t="s">
        <v>53</v>
      </c>
      <c r="C11" s="45" t="s">
        <v>54</v>
      </c>
      <c r="D11" s="45" t="s">
        <v>55</v>
      </c>
      <c r="E11" s="45" t="s">
        <v>17</v>
      </c>
      <c r="F11" s="45" t="s">
        <v>56</v>
      </c>
    </row>
    <row r="12" spans="1:6" ht="12.75">
      <c r="A12" s="43" t="s">
        <v>49</v>
      </c>
      <c r="B12" s="43">
        <v>1</v>
      </c>
      <c r="C12" s="43">
        <v>0.04559654063106389</v>
      </c>
      <c r="D12" s="43">
        <v>0.04559654063106389</v>
      </c>
      <c r="E12" s="43">
        <v>2.3366250333040104</v>
      </c>
      <c r="F12" s="43">
        <v>0.20109016453239445</v>
      </c>
    </row>
    <row r="13" spans="1:6" ht="12.75">
      <c r="A13" s="43" t="s">
        <v>50</v>
      </c>
      <c r="B13" s="43">
        <v>4</v>
      </c>
      <c r="C13" s="43">
        <v>0.07805538326633424</v>
      </c>
      <c r="D13" s="43">
        <v>0.01951384581658356</v>
      </c>
      <c r="E13" s="43"/>
      <c r="F13" s="43"/>
    </row>
    <row r="14" spans="1:6" ht="13.5" thickBot="1">
      <c r="A14" s="44" t="s">
        <v>51</v>
      </c>
      <c r="B14" s="44">
        <v>5</v>
      </c>
      <c r="C14" s="44">
        <v>0.12365192389739812</v>
      </c>
      <c r="D14" s="44"/>
      <c r="E14" s="44"/>
      <c r="F14" s="44"/>
    </row>
    <row r="15" ht="13.5" thickBot="1"/>
    <row r="16" spans="1:9" ht="12.75">
      <c r="A16" s="45"/>
      <c r="B16" s="45" t="s">
        <v>57</v>
      </c>
      <c r="C16" s="45" t="s">
        <v>46</v>
      </c>
      <c r="D16" s="45" t="s">
        <v>58</v>
      </c>
      <c r="E16" s="45" t="s">
        <v>59</v>
      </c>
      <c r="F16" s="45" t="s">
        <v>60</v>
      </c>
      <c r="G16" s="45" t="s">
        <v>61</v>
      </c>
      <c r="H16" s="45" t="s">
        <v>62</v>
      </c>
      <c r="I16" s="45" t="s">
        <v>63</v>
      </c>
    </row>
    <row r="17" spans="1:9" ht="12.75">
      <c r="A17" s="43" t="s">
        <v>52</v>
      </c>
      <c r="B17" s="43">
        <v>-0.015561848799212144</v>
      </c>
      <c r="C17" s="43">
        <v>0.07831804805086133</v>
      </c>
      <c r="D17" s="43">
        <v>-0.19870067227806754</v>
      </c>
      <c r="E17" s="43">
        <v>0.8521877201277775</v>
      </c>
      <c r="F17" s="43">
        <v>-0.2330076099466114</v>
      </c>
      <c r="G17" s="43">
        <v>0.20188391234818714</v>
      </c>
      <c r="H17" s="43">
        <v>-0.2330076099466114</v>
      </c>
      <c r="I17" s="43">
        <v>0.20188391234818714</v>
      </c>
    </row>
    <row r="18" spans="1:9" ht="13.5" thickBot="1">
      <c r="A18" s="44" t="s">
        <v>64</v>
      </c>
      <c r="B18" s="44">
        <v>2.7824075728950906</v>
      </c>
      <c r="C18" s="44">
        <v>1.8202298583773322</v>
      </c>
      <c r="D18" s="44">
        <v>1.528602313652576</v>
      </c>
      <c r="E18" s="44">
        <v>0.2010901645323946</v>
      </c>
      <c r="F18" s="44">
        <v>-2.271360707451228</v>
      </c>
      <c r="G18" s="44">
        <v>7.836175853241409</v>
      </c>
      <c r="H18" s="44">
        <v>-2.271360707451228</v>
      </c>
      <c r="I18" s="44">
        <v>7.836175853241409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1">
      <selection activeCell="M4" sqref="M4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12.28125" style="0" customWidth="1"/>
    <col min="4" max="4" width="29.8515625" style="0" customWidth="1"/>
    <col min="5" max="5" width="3.7109375" style="0" customWidth="1"/>
    <col min="6" max="6" width="10.57421875" style="0" customWidth="1"/>
    <col min="7" max="7" width="10.8515625" style="0" customWidth="1"/>
    <col min="8" max="8" width="14.57421875" style="0" customWidth="1"/>
    <col min="9" max="9" width="11.00390625" style="0" customWidth="1"/>
    <col min="10" max="10" width="8.57421875" style="0" customWidth="1"/>
    <col min="11" max="11" width="3.7109375" style="0" customWidth="1"/>
    <col min="12" max="12" width="9.140625" style="0" hidden="1" customWidth="1"/>
    <col min="13" max="13" width="5.00390625" style="0" customWidth="1"/>
    <col min="14" max="14" width="11.00390625" style="0" customWidth="1"/>
  </cols>
  <sheetData>
    <row r="1" ht="26.25">
      <c r="A1" s="14" t="s">
        <v>24</v>
      </c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25" customHeight="1" thickBot="1">
      <c r="A3" s="20" t="s">
        <v>0</v>
      </c>
      <c r="B3" s="21" t="s">
        <v>1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39</v>
      </c>
      <c r="K3" s="21" t="s">
        <v>40</v>
      </c>
    </row>
    <row r="4" spans="1:7" ht="15.75" customHeight="1" thickBot="1">
      <c r="A4" s="11"/>
      <c r="B4" s="39" t="s">
        <v>38</v>
      </c>
      <c r="C4" s="35"/>
      <c r="D4" s="35"/>
      <c r="F4" s="35"/>
      <c r="G4" s="35"/>
    </row>
    <row r="5" spans="1:7" ht="42" customHeight="1">
      <c r="A5" s="22">
        <f>ROW()</f>
        <v>5</v>
      </c>
      <c r="B5" s="36" t="s">
        <v>37</v>
      </c>
      <c r="C5" s="7" t="s">
        <v>31</v>
      </c>
      <c r="D5" s="7" t="s">
        <v>32</v>
      </c>
      <c r="F5" s="7" t="s">
        <v>35</v>
      </c>
      <c r="G5" s="7" t="s">
        <v>36</v>
      </c>
    </row>
    <row r="6" spans="1:4" ht="15.75" customHeight="1">
      <c r="A6" s="22">
        <f>ROW()</f>
        <v>6</v>
      </c>
      <c r="B6" s="37">
        <v>39933</v>
      </c>
      <c r="C6" s="24">
        <v>20.86</v>
      </c>
      <c r="D6" s="1">
        <v>872.81</v>
      </c>
    </row>
    <row r="7" spans="1:7" ht="15.75" customHeight="1">
      <c r="A7" s="22">
        <f>ROW()</f>
        <v>7</v>
      </c>
      <c r="B7" s="37">
        <v>39962</v>
      </c>
      <c r="C7" s="24">
        <v>24.47</v>
      </c>
      <c r="D7" s="1">
        <v>919.14</v>
      </c>
      <c r="F7" s="32">
        <f>+C7/C6-1</f>
        <v>0.173058485139022</v>
      </c>
      <c r="G7" s="32">
        <f>+D7/D6-1</f>
        <v>0.053081426656431674</v>
      </c>
    </row>
    <row r="8" spans="1:7" ht="15.75" customHeight="1">
      <c r="A8" s="22">
        <f>ROW()</f>
        <v>8</v>
      </c>
      <c r="B8" s="37">
        <v>39994</v>
      </c>
      <c r="C8" s="24">
        <v>22.2</v>
      </c>
      <c r="D8" s="1">
        <v>919.32</v>
      </c>
      <c r="F8" s="32">
        <f>+C8/C7-1</f>
        <v>-0.09276665304454434</v>
      </c>
      <c r="G8" s="32">
        <f>+D8/D7-1</f>
        <v>0.00019583523728705643</v>
      </c>
    </row>
    <row r="9" spans="1:7" ht="15.75" customHeight="1">
      <c r="A9" s="22">
        <f>ROW()</f>
        <v>9</v>
      </c>
      <c r="B9" s="37">
        <v>40025</v>
      </c>
      <c r="C9" s="24">
        <v>23.1</v>
      </c>
      <c r="D9" s="1">
        <v>987.48</v>
      </c>
      <c r="F9" s="32">
        <f>+C9/C8-1</f>
        <v>0.04054054054054057</v>
      </c>
      <c r="G9" s="32">
        <f>+D9/D8-1</f>
        <v>0.07414175695078962</v>
      </c>
    </row>
    <row r="10" spans="1:7" ht="15.75" customHeight="1">
      <c r="A10" s="22">
        <f>ROW()</f>
        <v>10</v>
      </c>
      <c r="B10" s="37">
        <v>40056</v>
      </c>
      <c r="C10" s="24">
        <v>29.78</v>
      </c>
      <c r="D10" s="1">
        <v>1020.62</v>
      </c>
      <c r="F10" s="32">
        <f>+C10/C9-1</f>
        <v>0.2891774891774892</v>
      </c>
      <c r="G10" s="32">
        <f>+D10/D9-1</f>
        <v>0.03356017337059991</v>
      </c>
    </row>
    <row r="11" spans="1:7" ht="15.75" customHeight="1">
      <c r="A11" s="22">
        <f>ROW()</f>
        <v>11</v>
      </c>
      <c r="B11" s="37">
        <v>40086</v>
      </c>
      <c r="C11" s="24">
        <v>33.03</v>
      </c>
      <c r="D11" s="1">
        <v>1057.08</v>
      </c>
      <c r="F11" s="32">
        <f>+C11/C10-1</f>
        <v>0.10913364674278037</v>
      </c>
      <c r="G11" s="32">
        <f>+D11/D10-1</f>
        <v>0.03572338382551776</v>
      </c>
    </row>
    <row r="12" spans="1:7" ht="15.75" customHeight="1">
      <c r="A12" s="22">
        <f>ROW()</f>
        <v>12</v>
      </c>
      <c r="B12" s="38">
        <v>40116</v>
      </c>
      <c r="C12" s="33">
        <v>29.06</v>
      </c>
      <c r="D12" s="2">
        <v>1036.19</v>
      </c>
      <c r="F12" s="34">
        <f>+C12/C11-1</f>
        <v>-0.12019376324553444</v>
      </c>
      <c r="G12" s="34">
        <f>+D12/D11-1</f>
        <v>-0.019761985847807084</v>
      </c>
    </row>
    <row r="13" ht="15.75" customHeight="1">
      <c r="A13" s="22">
        <f>ROW()</f>
        <v>13</v>
      </c>
    </row>
    <row r="14" ht="15.75" customHeight="1">
      <c r="A14" s="22">
        <f>ROW()</f>
        <v>14</v>
      </c>
    </row>
    <row r="15" ht="15.75" customHeight="1">
      <c r="A15" s="22">
        <f>ROW()</f>
        <v>15</v>
      </c>
    </row>
    <row r="16" ht="15.75" customHeight="1">
      <c r="A16" s="22">
        <f>ROW()</f>
        <v>16</v>
      </c>
    </row>
    <row r="17" spans="1:10" ht="12.75">
      <c r="A17" s="22">
        <f>ROW()</f>
        <v>17</v>
      </c>
      <c r="C17" s="5" t="s">
        <v>3</v>
      </c>
      <c r="D17" s="5" t="s">
        <v>2</v>
      </c>
      <c r="F17" s="5" t="s">
        <v>16</v>
      </c>
      <c r="G17" s="5" t="s">
        <v>17</v>
      </c>
      <c r="H17" s="6" t="s">
        <v>25</v>
      </c>
      <c r="I17" s="5" t="s">
        <v>26</v>
      </c>
      <c r="J17" s="5"/>
    </row>
    <row r="18" spans="1:10" ht="38.25">
      <c r="A18" s="22">
        <f>ROW()</f>
        <v>18</v>
      </c>
      <c r="C18" s="7" t="s">
        <v>29</v>
      </c>
      <c r="D18" s="7" t="s">
        <v>30</v>
      </c>
      <c r="F18" s="40" t="s">
        <v>4</v>
      </c>
      <c r="G18" s="40" t="s">
        <v>5</v>
      </c>
      <c r="H18" s="41"/>
      <c r="I18" s="41"/>
      <c r="J18" s="42" t="s">
        <v>6</v>
      </c>
    </row>
    <row r="19" spans="1:10" ht="12.75">
      <c r="A19" s="22">
        <f>ROW()</f>
        <v>19</v>
      </c>
      <c r="B19" s="28">
        <f>+B6</f>
        <v>39933</v>
      </c>
      <c r="C19" s="1"/>
      <c r="D19" s="1"/>
      <c r="F19" s="29"/>
      <c r="G19" s="29"/>
      <c r="H19" s="29"/>
      <c r="I19" s="29"/>
      <c r="J19" s="1"/>
    </row>
    <row r="20" spans="1:10" ht="12.75">
      <c r="A20" s="22">
        <f>ROW()</f>
        <v>20</v>
      </c>
      <c r="B20" s="28">
        <f aca="true" t="shared" si="0" ref="B20:B25">+B7</f>
        <v>39962</v>
      </c>
      <c r="C20" s="31">
        <f>+F7</f>
        <v>0.173058485139022</v>
      </c>
      <c r="D20" s="31">
        <f>+G7</f>
        <v>0.053081426656431674</v>
      </c>
      <c r="F20" s="29">
        <f aca="true" t="shared" si="1" ref="F20:F25">+C20-$C$26</f>
        <v>0.10656686092072977</v>
      </c>
      <c r="G20" s="29">
        <f aca="true" t="shared" si="2" ref="G20:G25">+D20-$D$26</f>
        <v>0.02359132829096185</v>
      </c>
      <c r="H20" s="29">
        <f aca="true" t="shared" si="3" ref="H20:H25">+G20*F20</f>
        <v>0.002514053800918209</v>
      </c>
      <c r="I20" s="29">
        <f aca="true" t="shared" si="4" ref="I20:I25">+G20^2</f>
        <v>0.0005565507705319369</v>
      </c>
      <c r="J20" s="1"/>
    </row>
    <row r="21" spans="1:10" ht="12.75">
      <c r="A21" s="22">
        <f>ROW()</f>
        <v>21</v>
      </c>
      <c r="B21" s="28">
        <f t="shared" si="0"/>
        <v>39994</v>
      </c>
      <c r="C21" s="31">
        <f>+F8</f>
        <v>-0.09276665304454434</v>
      </c>
      <c r="D21" s="31">
        <f>+G8</f>
        <v>0.00019583523728705643</v>
      </c>
      <c r="F21" s="29">
        <f t="shared" si="1"/>
        <v>-0.1592582772628366</v>
      </c>
      <c r="G21" s="29">
        <f t="shared" si="2"/>
        <v>-0.029294263128182767</v>
      </c>
      <c r="H21" s="29">
        <f t="shared" si="3"/>
        <v>0.0046653538794786216</v>
      </c>
      <c r="I21" s="29">
        <f t="shared" si="4"/>
        <v>0.0008581538522232084</v>
      </c>
      <c r="J21" s="1"/>
    </row>
    <row r="22" spans="1:10" ht="12.75">
      <c r="A22" s="22">
        <f>ROW()</f>
        <v>22</v>
      </c>
      <c r="B22" s="28">
        <f t="shared" si="0"/>
        <v>40025</v>
      </c>
      <c r="C22" s="31">
        <f>+F9</f>
        <v>0.04054054054054057</v>
      </c>
      <c r="D22" s="31">
        <f>+G9</f>
        <v>0.07414175695078962</v>
      </c>
      <c r="F22" s="29">
        <f t="shared" si="1"/>
        <v>-0.02595108367775166</v>
      </c>
      <c r="G22" s="29">
        <f t="shared" si="2"/>
        <v>0.04465165858531979</v>
      </c>
      <c r="H22" s="29">
        <f t="shared" si="3"/>
        <v>-0.0011587589282980322</v>
      </c>
      <c r="I22" s="29">
        <f t="shared" si="4"/>
        <v>0.0019937706144199626</v>
      </c>
      <c r="J22" s="1"/>
    </row>
    <row r="23" spans="1:10" ht="12.75">
      <c r="A23" s="22">
        <f>ROW()</f>
        <v>23</v>
      </c>
      <c r="B23" s="28">
        <f t="shared" si="0"/>
        <v>40056</v>
      </c>
      <c r="C23" s="31">
        <f>+F10</f>
        <v>0.2891774891774892</v>
      </c>
      <c r="D23" s="31">
        <f>+G10</f>
        <v>0.03356017337059991</v>
      </c>
      <c r="F23" s="29">
        <f t="shared" si="1"/>
        <v>0.22268586495919696</v>
      </c>
      <c r="G23" s="29">
        <f t="shared" si="2"/>
        <v>0.004070075005130087</v>
      </c>
      <c r="H23" s="29">
        <f t="shared" si="3"/>
        <v>0.0009063481729662013</v>
      </c>
      <c r="I23" s="29">
        <f t="shared" si="4"/>
        <v>1.6565510547384674E-05</v>
      </c>
      <c r="J23" s="1"/>
    </row>
    <row r="24" spans="1:10" ht="12.75">
      <c r="A24" s="22">
        <f>ROW()</f>
        <v>24</v>
      </c>
      <c r="B24" s="28">
        <f t="shared" si="0"/>
        <v>40086</v>
      </c>
      <c r="C24" s="31">
        <f>+F11</f>
        <v>0.10913364674278037</v>
      </c>
      <c r="D24" s="31">
        <f>+G11</f>
        <v>0.03572338382551776</v>
      </c>
      <c r="F24" s="29">
        <f t="shared" si="1"/>
        <v>0.042642022524488135</v>
      </c>
      <c r="G24" s="29">
        <f t="shared" si="2"/>
        <v>0.006233285460047939</v>
      </c>
      <c r="H24" s="29">
        <f t="shared" si="3"/>
        <v>0.0002657998989889286</v>
      </c>
      <c r="I24" s="29">
        <f t="shared" si="4"/>
        <v>3.885384762644504E-05</v>
      </c>
      <c r="J24" s="1"/>
    </row>
    <row r="25" spans="1:10" ht="13.5" thickBot="1">
      <c r="A25" s="22">
        <f>ROW()</f>
        <v>25</v>
      </c>
      <c r="B25" s="28">
        <f t="shared" si="0"/>
        <v>40116</v>
      </c>
      <c r="C25" s="31">
        <f>+F12</f>
        <v>-0.12019376324553444</v>
      </c>
      <c r="D25" s="31">
        <f>+G12</f>
        <v>-0.019761985847807084</v>
      </c>
      <c r="F25" s="30">
        <f t="shared" si="1"/>
        <v>-0.18668538746382668</v>
      </c>
      <c r="G25" s="30">
        <f t="shared" si="2"/>
        <v>-0.04925208421327691</v>
      </c>
      <c r="H25" s="30">
        <f t="shared" si="3"/>
        <v>0.009194644424756622</v>
      </c>
      <c r="I25" s="30">
        <f t="shared" si="4"/>
        <v>0.0024257677993517208</v>
      </c>
      <c r="J25" s="1"/>
    </row>
    <row r="26" spans="1:15" ht="13.5" thickBot="1">
      <c r="A26" s="22">
        <f>ROW()</f>
        <v>26</v>
      </c>
      <c r="B26" s="3" t="s">
        <v>10</v>
      </c>
      <c r="C26" s="25">
        <f>AVERAGE(C19:C25)</f>
        <v>0.06649162421829223</v>
      </c>
      <c r="D26" s="25">
        <f>AVERAGE(D19:D25)</f>
        <v>0.029490098365469824</v>
      </c>
      <c r="F26" s="29"/>
      <c r="G26" s="29"/>
      <c r="H26" s="29">
        <f>SUM(H19:H25)</f>
        <v>0.01638744124881055</v>
      </c>
      <c r="I26" s="29">
        <f>SUM(I19:I25)</f>
        <v>0.005889662394700658</v>
      </c>
      <c r="J26" s="8">
        <f>+H26/I26</f>
        <v>2.782407572895092</v>
      </c>
      <c r="O26" s="23"/>
    </row>
    <row r="27" spans="1:15" ht="13.5" thickTop="1">
      <c r="A27" s="22"/>
      <c r="B27" s="3"/>
      <c r="C27" s="9"/>
      <c r="D27" s="9"/>
      <c r="F27" s="1"/>
      <c r="G27" s="1"/>
      <c r="H27" s="1"/>
      <c r="I27" s="1"/>
      <c r="J27" s="9"/>
      <c r="O27" s="23"/>
    </row>
    <row r="28" spans="1:15" ht="13.5" thickBot="1">
      <c r="A28" s="22">
        <f>ROW()</f>
        <v>28</v>
      </c>
      <c r="B28" s="3" t="s">
        <v>11</v>
      </c>
      <c r="C28" s="26">
        <f>VAR(C19:C25)</f>
        <v>0.02473038477947962</v>
      </c>
      <c r="D28" s="26">
        <f>VAR(D19:D25)</f>
        <v>0.0011779324789401315</v>
      </c>
      <c r="F28" s="1"/>
      <c r="G28" s="1"/>
      <c r="H28" s="1"/>
      <c r="I28" s="1"/>
      <c r="J28" s="9"/>
      <c r="O28" s="23"/>
    </row>
    <row r="29" spans="1:10" ht="51" customHeight="1" thickBot="1">
      <c r="A29" s="22">
        <f>ROW()</f>
        <v>29</v>
      </c>
      <c r="B29" s="16" t="s">
        <v>12</v>
      </c>
      <c r="C29" s="27">
        <f>STDEV(C19:C25)</f>
        <v>0.1572589736055772</v>
      </c>
      <c r="D29" s="27">
        <f>STDEV(D19:D25)</f>
        <v>0.03432102094839446</v>
      </c>
      <c r="F29" s="18" t="s">
        <v>28</v>
      </c>
      <c r="G29" s="19"/>
      <c r="H29" s="19"/>
      <c r="I29" s="17" t="s">
        <v>27</v>
      </c>
      <c r="J29" s="9"/>
    </row>
    <row r="30" spans="1:10" ht="12.75">
      <c r="A30" s="22">
        <f>ROW()</f>
        <v>30</v>
      </c>
      <c r="B30" s="3"/>
      <c r="C30" s="10"/>
      <c r="D30" s="10"/>
      <c r="F30" s="1"/>
      <c r="G30" s="1"/>
      <c r="H30" s="1"/>
      <c r="I30" s="1"/>
      <c r="J30" s="9"/>
    </row>
    <row r="31" spans="1:4" ht="12.75">
      <c r="A31" s="22">
        <f>ROW()</f>
        <v>31</v>
      </c>
      <c r="C31" s="1"/>
      <c r="D31" s="1"/>
    </row>
    <row r="32" spans="1:7" ht="12.75">
      <c r="A32" s="22">
        <f>ROW()</f>
        <v>32</v>
      </c>
      <c r="B32" s="3" t="s">
        <v>7</v>
      </c>
      <c r="C32" s="13">
        <f>SLOPE(C19:C25,D19:D25)</f>
        <v>2.782407572895092</v>
      </c>
      <c r="D32" s="15" t="s">
        <v>22</v>
      </c>
      <c r="E32" s="3"/>
      <c r="F32" s="12" t="s">
        <v>21</v>
      </c>
      <c r="G32" s="3"/>
    </row>
    <row r="33" spans="1:7" ht="12.75">
      <c r="A33" s="22">
        <f>ROW()</f>
        <v>33</v>
      </c>
      <c r="B33" s="3" t="s">
        <v>8</v>
      </c>
      <c r="C33" s="13">
        <f>FORECAST(1,C19:C25,D19:D25)</f>
        <v>2.7668457240958797</v>
      </c>
      <c r="D33" s="15" t="s">
        <v>34</v>
      </c>
      <c r="E33" s="3"/>
      <c r="F33" s="3" t="s">
        <v>33</v>
      </c>
      <c r="G33" s="3"/>
    </row>
    <row r="34" spans="1:6" ht="12.75">
      <c r="A34" s="22">
        <f>ROW()</f>
        <v>34</v>
      </c>
      <c r="B34" s="3" t="s">
        <v>13</v>
      </c>
      <c r="C34" s="13">
        <f>STEYX(C19:C25,D19:D25)</f>
        <v>0.13969196761655112</v>
      </c>
      <c r="D34" s="15" t="s">
        <v>23</v>
      </c>
      <c r="F34" s="3" t="s">
        <v>9</v>
      </c>
    </row>
    <row r="35" spans="2:3" ht="12.75">
      <c r="B35" s="3"/>
      <c r="C35" s="1"/>
    </row>
    <row r="57" ht="12.75">
      <c r="B57" s="3" t="s">
        <v>41</v>
      </c>
    </row>
    <row r="58" ht="13.5" thickBot="1"/>
    <row r="59" spans="2:3" ht="12.75">
      <c r="B59" s="56" t="s">
        <v>42</v>
      </c>
      <c r="C59" s="56"/>
    </row>
    <row r="60" spans="2:3" ht="12.75">
      <c r="B60" s="43" t="s">
        <v>43</v>
      </c>
      <c r="C60" s="47">
        <v>0.607247182191434</v>
      </c>
    </row>
    <row r="61" spans="2:3" ht="12.75">
      <c r="B61" s="43" t="s">
        <v>44</v>
      </c>
      <c r="C61" s="47">
        <v>0.36874914027943667</v>
      </c>
    </row>
    <row r="62" spans="2:3" ht="12.75">
      <c r="B62" s="43" t="s">
        <v>45</v>
      </c>
      <c r="C62" s="47">
        <v>0.21093642534929585</v>
      </c>
    </row>
    <row r="63" spans="2:3" ht="12.75">
      <c r="B63" s="43" t="s">
        <v>46</v>
      </c>
      <c r="C63" s="47">
        <v>0.1396919676165511</v>
      </c>
    </row>
    <row r="64" spans="2:3" ht="13.5" thickBot="1">
      <c r="B64" s="44" t="s">
        <v>47</v>
      </c>
      <c r="C64" s="44">
        <v>6</v>
      </c>
    </row>
    <row r="66" ht="13.5" thickBot="1">
      <c r="B66" t="s">
        <v>48</v>
      </c>
    </row>
    <row r="67" spans="2:8" ht="12.75">
      <c r="B67" s="53"/>
      <c r="C67" s="53" t="s">
        <v>53</v>
      </c>
      <c r="D67" s="53" t="s">
        <v>54</v>
      </c>
      <c r="F67" s="53" t="s">
        <v>55</v>
      </c>
      <c r="G67" s="53" t="s">
        <v>17</v>
      </c>
      <c r="H67" s="53" t="s">
        <v>56</v>
      </c>
    </row>
    <row r="68" spans="2:8" ht="12.75">
      <c r="B68" s="43" t="s">
        <v>49</v>
      </c>
      <c r="C68" s="50">
        <v>1</v>
      </c>
      <c r="D68" s="50">
        <v>0.04559654063106389</v>
      </c>
      <c r="F68" s="43">
        <v>0.04559654063106389</v>
      </c>
      <c r="G68" s="43">
        <v>2.3366250333040104</v>
      </c>
      <c r="H68" s="43">
        <v>0.20109016453239445</v>
      </c>
    </row>
    <row r="69" spans="2:8" ht="12.75">
      <c r="B69" s="43" t="s">
        <v>50</v>
      </c>
      <c r="C69" s="50">
        <v>4</v>
      </c>
      <c r="D69" s="50">
        <v>0.07805538326633424</v>
      </c>
      <c r="F69" s="43">
        <v>0.01951384581658356</v>
      </c>
      <c r="G69" s="43"/>
      <c r="H69" s="43"/>
    </row>
    <row r="70" spans="2:8" ht="13.5" thickBot="1">
      <c r="B70" s="44" t="s">
        <v>51</v>
      </c>
      <c r="C70" s="51">
        <v>5</v>
      </c>
      <c r="D70" s="51">
        <v>0.12365192389739812</v>
      </c>
      <c r="F70" s="44"/>
      <c r="G70" s="44"/>
      <c r="H70" s="44"/>
    </row>
    <row r="71" spans="3:14" ht="13.5" thickBot="1">
      <c r="C71" s="1"/>
      <c r="D71" s="1"/>
      <c r="J71" s="49"/>
      <c r="K71" s="49"/>
      <c r="L71" s="49"/>
      <c r="M71" s="49"/>
      <c r="N71" s="49"/>
    </row>
    <row r="72" spans="2:14" ht="12.75">
      <c r="B72" s="52"/>
      <c r="C72" s="52" t="s">
        <v>57</v>
      </c>
      <c r="D72" s="52" t="s">
        <v>46</v>
      </c>
      <c r="F72" s="52" t="s">
        <v>58</v>
      </c>
      <c r="G72" s="52" t="s">
        <v>59</v>
      </c>
      <c r="H72" s="52" t="s">
        <v>60</v>
      </c>
      <c r="I72" s="52" t="s">
        <v>61</v>
      </c>
      <c r="J72" s="54" t="s">
        <v>62</v>
      </c>
      <c r="K72" s="55"/>
      <c r="L72" s="55"/>
      <c r="M72" s="55"/>
      <c r="N72" s="54" t="s">
        <v>63</v>
      </c>
    </row>
    <row r="73" spans="2:14" ht="12.75">
      <c r="B73" s="43" t="s">
        <v>52</v>
      </c>
      <c r="C73" s="50">
        <v>-0.015561848799212144</v>
      </c>
      <c r="D73" s="50">
        <v>0.07831804805086133</v>
      </c>
      <c r="F73" s="43">
        <v>-0.19870067227806754</v>
      </c>
      <c r="G73" s="47">
        <v>0.8521877201277775</v>
      </c>
      <c r="H73" s="47">
        <v>-0.2330076099466114</v>
      </c>
      <c r="I73" s="47">
        <v>0.20188391234818714</v>
      </c>
      <c r="J73" s="47">
        <v>-0.2330076099466114</v>
      </c>
      <c r="N73" s="47">
        <v>0.20188391234818714</v>
      </c>
    </row>
    <row r="74" spans="2:14" ht="13.5" thickBot="1">
      <c r="B74" s="44" t="s">
        <v>64</v>
      </c>
      <c r="C74" s="51">
        <v>2.7824075728950906</v>
      </c>
      <c r="D74" s="51">
        <v>1.8202298583773322</v>
      </c>
      <c r="F74" s="44">
        <v>1.528602313652576</v>
      </c>
      <c r="G74" s="48">
        <v>0.2010901645323946</v>
      </c>
      <c r="H74" s="48">
        <v>-2.271360707451228</v>
      </c>
      <c r="I74" s="48">
        <v>7.836175853241409</v>
      </c>
      <c r="J74" s="48">
        <v>-2.271360707451228</v>
      </c>
      <c r="K74" s="49"/>
      <c r="L74" s="49"/>
      <c r="M74" s="49"/>
      <c r="N74" s="48">
        <v>7.836175853241409</v>
      </c>
    </row>
  </sheetData>
  <mergeCells count="1">
    <mergeCell ref="F29:H29"/>
  </mergeCells>
  <printOptions/>
  <pageMargins left="0.4" right="0.25" top="0.48" bottom="0.59" header="0.35" footer="0.35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2009-11-02T21:02:27Z</cp:lastPrinted>
  <dcterms:created xsi:type="dcterms:W3CDTF">2009-11-02T15:14:11Z</dcterms:created>
  <dcterms:modified xsi:type="dcterms:W3CDTF">2009-11-02T21:47:23Z</dcterms:modified>
  <cp:category/>
  <cp:version/>
  <cp:contentType/>
  <cp:contentStatus/>
</cp:coreProperties>
</file>