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84A19BCF-7B3A-4E54-96D7-19234CA9FAF2}" xr6:coauthVersionLast="47" xr6:coauthVersionMax="47" xr10:uidLastSave="{00000000-0000-0000-0000-000000000000}"/>
  <bookViews>
    <workbookView xWindow="-110" yWindow="-110" windowWidth="19420" windowHeight="10420" xr2:uid="{C2A803E9-7FBF-4E89-8A97-4AE79F45E46E}"/>
  </bookViews>
  <sheets>
    <sheet name="ANSWERS" sheetId="1" r:id="rId1"/>
    <sheet name="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2" l="1"/>
  <c r="P79" i="2" s="1"/>
  <c r="V61" i="2"/>
  <c r="V66" i="2" s="1"/>
  <c r="V67" i="2" s="1"/>
  <c r="AA57" i="2"/>
  <c r="E50" i="2"/>
  <c r="P50" i="2" s="1"/>
  <c r="D50" i="2"/>
  <c r="O50" i="2" s="1"/>
  <c r="P32" i="2"/>
  <c r="P28" i="2"/>
  <c r="V14" i="2"/>
  <c r="V19" i="2" s="1"/>
  <c r="V20" i="2" s="1"/>
  <c r="AA10" i="2"/>
  <c r="F5" i="2"/>
  <c r="P3" i="2"/>
  <c r="O3" i="2"/>
  <c r="J3" i="2"/>
  <c r="P75" i="1"/>
  <c r="P79" i="1" s="1"/>
  <c r="J73" i="1"/>
  <c r="I73" i="1"/>
  <c r="J72" i="1"/>
  <c r="I72" i="1"/>
  <c r="J68" i="1"/>
  <c r="J69" i="1" s="1"/>
  <c r="J65" i="1"/>
  <c r="I65" i="1"/>
  <c r="J64" i="1"/>
  <c r="I64" i="1"/>
  <c r="J63" i="1"/>
  <c r="I63" i="1"/>
  <c r="V61" i="1"/>
  <c r="V66" i="1" s="1"/>
  <c r="V67" i="1" s="1"/>
  <c r="J58" i="1"/>
  <c r="J59" i="1" s="1"/>
  <c r="AA57" i="1"/>
  <c r="J57" i="1"/>
  <c r="I57" i="1"/>
  <c r="J56" i="1"/>
  <c r="I56" i="1"/>
  <c r="J55" i="1"/>
  <c r="I55" i="1"/>
  <c r="J52" i="1"/>
  <c r="E50" i="1"/>
  <c r="P50" i="1" s="1"/>
  <c r="D50" i="1"/>
  <c r="O50" i="1" s="1"/>
  <c r="G41" i="1"/>
  <c r="J36" i="1"/>
  <c r="J31" i="1"/>
  <c r="J30" i="1"/>
  <c r="J29" i="1"/>
  <c r="J32" i="1" s="1"/>
  <c r="P28" i="1"/>
  <c r="P32" i="1" s="1"/>
  <c r="J24" i="1"/>
  <c r="J23" i="1"/>
  <c r="J22" i="1"/>
  <c r="J16" i="1"/>
  <c r="J15" i="1"/>
  <c r="V14" i="1"/>
  <c r="V19" i="1" s="1"/>
  <c r="V20" i="1" s="1"/>
  <c r="J14" i="1"/>
  <c r="J13" i="1"/>
  <c r="J17" i="1" s="1"/>
  <c r="J12" i="1"/>
  <c r="J11" i="1"/>
  <c r="AA10" i="1"/>
  <c r="J7" i="1"/>
  <c r="J6" i="1"/>
  <c r="F5" i="1"/>
  <c r="P3" i="1"/>
  <c r="O3" i="1"/>
  <c r="J3" i="1"/>
  <c r="I50" i="1" l="1"/>
  <c r="P83" i="2"/>
  <c r="P81" i="2"/>
  <c r="Q81" i="2" s="1"/>
  <c r="P34" i="2"/>
  <c r="Q34" i="2" s="1"/>
  <c r="I50" i="2"/>
  <c r="J50" i="2"/>
  <c r="P36" i="1"/>
  <c r="J5" i="1" s="1"/>
  <c r="J8" i="1" s="1"/>
  <c r="J19" i="1" s="1"/>
  <c r="J26" i="1" s="1"/>
  <c r="J34" i="1" s="1"/>
  <c r="J38" i="1" s="1"/>
  <c r="P34" i="1"/>
  <c r="Q34" i="1" s="1"/>
  <c r="P81" i="1"/>
  <c r="Q81" i="1" s="1"/>
  <c r="J50" i="1"/>
  <c r="P36" i="2" l="1"/>
  <c r="P83" i="1"/>
  <c r="J75" i="1" l="1"/>
  <c r="J74" i="1"/>
</calcChain>
</file>

<file path=xl/sharedStrings.xml><?xml version="1.0" encoding="utf-8"?>
<sst xmlns="http://schemas.openxmlformats.org/spreadsheetml/2006/main" count="546" uniqueCount="160">
  <si>
    <t>Balance Sheet (000's)</t>
  </si>
  <si>
    <t>Cash Flow Statement (000's)</t>
  </si>
  <si>
    <t>Income Statement (000's)</t>
  </si>
  <si>
    <t>Current Assets</t>
  </si>
  <si>
    <t>Addbacks Non-Cash items in I/S</t>
  </si>
  <si>
    <t>Revenues by Geography</t>
  </si>
  <si>
    <t xml:space="preserve"> Cash</t>
  </si>
  <si>
    <t>Net Income</t>
  </si>
  <si>
    <t xml:space="preserve">  U.S.</t>
  </si>
  <si>
    <t>Cash flow</t>
  </si>
  <si>
    <t xml:space="preserve"> Accounts Receivable</t>
  </si>
  <si>
    <t xml:space="preserve">  Plus Depreciation</t>
  </si>
  <si>
    <t xml:space="preserve">  Europe</t>
  </si>
  <si>
    <t>If Asset UP</t>
  </si>
  <si>
    <t>Cash flow negative</t>
  </si>
  <si>
    <t xml:space="preserve"> Inventories</t>
  </si>
  <si>
    <t xml:space="preserve">  Deffered Taxes</t>
  </si>
  <si>
    <t xml:space="preserve">  Asia</t>
  </si>
  <si>
    <t>If Asset Dwn</t>
  </si>
  <si>
    <t>Cash flow positive</t>
  </si>
  <si>
    <t xml:space="preserve"> Prepaid Expenses</t>
  </si>
  <si>
    <t>Cash Income</t>
  </si>
  <si>
    <t>Total Revenue</t>
  </si>
  <si>
    <t>If Liab Up</t>
  </si>
  <si>
    <t>Lemonade Stand</t>
  </si>
  <si>
    <t>Sales</t>
  </si>
  <si>
    <t>Total Current Assets</t>
  </si>
  <si>
    <t>If Liab Dwn</t>
  </si>
  <si>
    <t>Expense</t>
  </si>
  <si>
    <t>Receivable</t>
  </si>
  <si>
    <t>Working Capital Activities</t>
  </si>
  <si>
    <t>Cost of Revenues by Geography</t>
  </si>
  <si>
    <t>If Equity Up</t>
  </si>
  <si>
    <t>Profit</t>
  </si>
  <si>
    <t xml:space="preserve">Cash </t>
  </si>
  <si>
    <t>Property and Equipment</t>
  </si>
  <si>
    <t xml:space="preserve">  Change in Accounts Receivable</t>
  </si>
  <si>
    <t>If Equity Dwn</t>
  </si>
  <si>
    <t xml:space="preserve">Water </t>
  </si>
  <si>
    <t xml:space="preserve"> Land</t>
  </si>
  <si>
    <t xml:space="preserve">  Change in Inventory</t>
  </si>
  <si>
    <t>Lemonade C</t>
  </si>
  <si>
    <t xml:space="preserve">Timing Differences </t>
  </si>
  <si>
    <t xml:space="preserve"> Building</t>
  </si>
  <si>
    <t xml:space="preserve">  Change in Prepaid Expenses</t>
  </si>
  <si>
    <t>box 100 cups</t>
  </si>
  <si>
    <t xml:space="preserve"> Furniture &amp; Equipment</t>
  </si>
  <si>
    <t xml:space="preserve">  Change in Accounts Payable</t>
  </si>
  <si>
    <t>Total Cost of Revenue</t>
  </si>
  <si>
    <t>Total Gross P&amp;E</t>
  </si>
  <si>
    <t xml:space="preserve">  Change in Accrued Income Taxes</t>
  </si>
  <si>
    <t>Less Accumulated Depreciaition</t>
  </si>
  <si>
    <t xml:space="preserve">  Change in Accrued Expenses</t>
  </si>
  <si>
    <t>Gross Profit</t>
  </si>
  <si>
    <t>$1x 100 cups</t>
  </si>
  <si>
    <t>Net P&amp;E</t>
  </si>
  <si>
    <t>Total Change in Working Capital</t>
  </si>
  <si>
    <t>MLO</t>
  </si>
  <si>
    <t>Operating Expenses</t>
  </si>
  <si>
    <t>SG&amp;A</t>
  </si>
  <si>
    <t>NI</t>
  </si>
  <si>
    <t>Long-Term Investments</t>
  </si>
  <si>
    <t>Operating Cash Flow (OCF)</t>
  </si>
  <si>
    <t xml:space="preserve"> Administrative &amp; General</t>
  </si>
  <si>
    <t>Expnse</t>
  </si>
  <si>
    <t xml:space="preserve"> timing diference</t>
  </si>
  <si>
    <t>Working Capital</t>
  </si>
  <si>
    <t xml:space="preserve"> Marketing Expenses</t>
  </si>
  <si>
    <t>Total Assets</t>
  </si>
  <si>
    <t>Investment Activities</t>
  </si>
  <si>
    <t xml:space="preserve"> Other Operating Expenses</t>
  </si>
  <si>
    <t>CF</t>
  </si>
  <si>
    <t xml:space="preserve">  Capital Expenditures</t>
  </si>
  <si>
    <t>Total Operating Expenses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</si>
  <si>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</si>
  <si>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</si>
  <si>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</si>
  <si>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</si>
  <si>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</si>
  <si>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</si>
  <si>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</si>
  <si>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>Depreciation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</si>
  <si>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</si>
  <si>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</si>
  <si>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</si>
  <si>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</si>
  <si>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</si>
  <si>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</si>
  <si>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Asset UP</t>
  </si>
  <si>
    <t>CF Negative</t>
  </si>
  <si>
    <t>Total Current Liabilities</t>
  </si>
  <si>
    <t xml:space="preserve">   LT Payments</t>
  </si>
  <si>
    <t>Interest Expense</t>
  </si>
  <si>
    <t>Asset Down</t>
  </si>
  <si>
    <t>CF Positive</t>
  </si>
  <si>
    <t xml:space="preserve">   Equity Contribution</t>
  </si>
  <si>
    <t>Liability UP</t>
  </si>
  <si>
    <t>Long-Term Debt:</t>
  </si>
  <si>
    <t>Total Financing Activities</t>
  </si>
  <si>
    <t>EBT</t>
  </si>
  <si>
    <t>Liability Down</t>
  </si>
  <si>
    <t>Equity UP</t>
  </si>
  <si>
    <t>Deferred Income Taxes</t>
  </si>
  <si>
    <t>Free Cash Flow</t>
  </si>
  <si>
    <t>Taxes</t>
  </si>
  <si>
    <t>cash taxes</t>
  </si>
  <si>
    <t>Equity Down</t>
  </si>
  <si>
    <t>Total Liabilties</t>
  </si>
  <si>
    <t>Beginning Cash</t>
  </si>
  <si>
    <t>Owners' Equity</t>
  </si>
  <si>
    <t>Ending Cash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</si>
  <si>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</si>
  <si>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</si>
  <si>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</si>
  <si>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</si>
  <si>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</si>
  <si>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Ratio Analysis</t>
  </si>
  <si>
    <t>DESCRIPTION</t>
  </si>
  <si>
    <t>Trend Analysis Ratios</t>
  </si>
  <si>
    <t>Revenue Growth</t>
  </si>
  <si>
    <t>Last Year's Rev / This yrs Rev - 1</t>
  </si>
  <si>
    <t>Liquidity Ratios</t>
  </si>
  <si>
    <t>HOW WELL THE COMPANY MANAGES CASH</t>
  </si>
  <si>
    <t xml:space="preserve"> Current Ratio </t>
  </si>
  <si>
    <t>CA / CL</t>
  </si>
  <si>
    <t xml:space="preserve"> Quick ratio</t>
  </si>
  <si>
    <t xml:space="preserve"> Cash + A/R / CL</t>
  </si>
  <si>
    <t xml:space="preserve"> Cash ratio</t>
  </si>
  <si>
    <t>Cash / CL</t>
  </si>
  <si>
    <t>MIX</t>
  </si>
  <si>
    <t xml:space="preserve"> Accounts Receivable Turnover (ART)</t>
  </si>
  <si>
    <t>Revenue / Average(A/R)</t>
  </si>
  <si>
    <t xml:space="preserve"> Accounts Receivable Days</t>
  </si>
  <si>
    <t>365 / ART</t>
  </si>
  <si>
    <t>Solvency Ratios</t>
  </si>
  <si>
    <t>HOW WELL THE COMPANY MANAGES DEBT</t>
  </si>
  <si>
    <t xml:space="preserve"> Total Debt / Total Capitalization</t>
  </si>
  <si>
    <t>(STD + LTD) / (STD + LTD + NW)</t>
  </si>
  <si>
    <t xml:space="preserve"> EBITDA / Interest (Coverage Ratio)</t>
  </si>
  <si>
    <t>EBITDA / INTEREST</t>
  </si>
  <si>
    <t xml:space="preserve"> Total Debt / EBITDA (Leverage Ratio)</t>
  </si>
  <si>
    <t xml:space="preserve"> TOTAL DEBT / EBITDA</t>
  </si>
  <si>
    <t>Activity Ratios / Operating Ratios</t>
  </si>
  <si>
    <t>mix</t>
  </si>
  <si>
    <t xml:space="preserve"> Inventory Ratio (IR)</t>
  </si>
  <si>
    <t>COST OF REV / AVG (INVENTORY)</t>
  </si>
  <si>
    <t xml:space="preserve"> Inventory Ratio - Days</t>
  </si>
  <si>
    <t>365 / IR</t>
  </si>
  <si>
    <t>Profitability Ratios</t>
  </si>
  <si>
    <t>Gross Margin</t>
  </si>
  <si>
    <t>Gross Profit / Revenue</t>
  </si>
  <si>
    <t>EBITDA Margin</t>
  </si>
  <si>
    <t>EBITDA / Revenue</t>
  </si>
  <si>
    <t>Return on Assets (ROA)</t>
  </si>
  <si>
    <t>NI / Average (Total Assets)</t>
  </si>
  <si>
    <t>Return on Equity (ROE)</t>
  </si>
  <si>
    <t>NI / Average (NW)</t>
  </si>
  <si>
    <t>1. How well the company is doing vesrsus last year or in the five years - TREND ANALYSIS</t>
  </si>
  <si>
    <t>2. How well the company is doing versus the competitors, versus the market, versus the standard - COMPARATIVE ANALYSIS</t>
  </si>
  <si>
    <t xml:space="preserve">3. How wel the company is doing versus expectation - EXPECTATION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</si>
</sst>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\x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9" xfId="0" applyFont="1" applyFill="1" applyBorder="1" applyAlignment="1">
      <alignment horizontal="center"/>
    </xf>
    <xf numFmtId="0" fontId="3" fillId="0" borderId="10" xfId="0" applyFont="1" applyBorder="1"/>
    <xf numFmtId="0" fontId="0" fillId="0" borderId="11" xfId="0" applyBorder="1"/>
    <xf numFmtId="0" fontId="4" fillId="0" borderId="0" xfId="0" applyFont="1"/>
    <xf numFmtId="41" fontId="0" fillId="0" borderId="0" xfId="1" applyNumberFormat="1" applyFont="1" applyBorder="1"/>
    <xf numFmtId="0" fontId="3" fillId="4" borderId="10" xfId="0" applyFont="1" applyFill="1" applyBorder="1"/>
    <xf numFmtId="0" fontId="0" fillId="4" borderId="0" xfId="0" applyFill="1"/>
    <xf numFmtId="0" fontId="0" fillId="4" borderId="11" xfId="0" applyFill="1" applyBorder="1"/>
    <xf numFmtId="0" fontId="0" fillId="0" borderId="10" xfId="0" applyBorder="1"/>
    <xf numFmtId="41" fontId="6" fillId="0" borderId="0" xfId="1" applyNumberFormat="1" applyFont="1" applyFill="1" applyBorder="1"/>
    <xf numFmtId="41" fontId="6" fillId="0" borderId="11" xfId="1" applyNumberFormat="1" applyFont="1" applyFill="1" applyBorder="1"/>
    <xf numFmtId="41" fontId="0" fillId="0" borderId="0" xfId="0" applyNumberFormat="1"/>
    <xf numFmtId="0" fontId="3" fillId="0" borderId="0" xfId="0" applyFont="1"/>
    <xf numFmtId="41" fontId="0" fillId="0" borderId="0" xfId="1" applyNumberFormat="1" applyFont="1" applyFill="1" applyBorder="1"/>
    <xf numFmtId="41" fontId="3" fillId="0" borderId="12" xfId="1" applyNumberFormat="1" applyFont="1" applyFill="1" applyBorder="1"/>
    <xf numFmtId="0" fontId="0" fillId="4" borderId="10" xfId="0" applyFill="1" applyBorder="1"/>
    <xf numFmtId="41" fontId="6" fillId="4" borderId="0" xfId="1" applyNumberFormat="1" applyFont="1" applyFill="1" applyBorder="1"/>
    <xf numFmtId="41" fontId="6" fillId="4" borderId="11" xfId="1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5" borderId="10" xfId="0" applyFill="1" applyBorder="1"/>
    <xf numFmtId="41" fontId="6" fillId="5" borderId="0" xfId="1" applyNumberFormat="1" applyFont="1" applyFill="1" applyBorder="1"/>
    <xf numFmtId="41" fontId="6" fillId="5" borderId="11" xfId="1" applyNumberFormat="1" applyFont="1" applyFill="1" applyBorder="1"/>
    <xf numFmtId="0" fontId="0" fillId="0" borderId="16" xfId="0" applyBorder="1"/>
    <xf numFmtId="0" fontId="0" fillId="0" borderId="17" xfId="0" applyBorder="1"/>
    <xf numFmtId="0" fontId="7" fillId="0" borderId="0" xfId="0" applyFont="1"/>
    <xf numFmtId="41" fontId="6" fillId="4" borderId="5" xfId="1" applyNumberFormat="1" applyFont="1" applyFill="1" applyBorder="1"/>
    <xf numFmtId="41" fontId="6" fillId="4" borderId="6" xfId="1" applyNumberFormat="1" applyFont="1" applyFill="1" applyBorder="1"/>
    <xf numFmtId="41" fontId="6" fillId="5" borderId="5" xfId="1" applyNumberFormat="1" applyFont="1" applyFill="1" applyBorder="1"/>
    <xf numFmtId="41" fontId="6" fillId="5" borderId="6" xfId="1" applyNumberFormat="1" applyFont="1" applyFill="1" applyBorder="1"/>
    <xf numFmtId="41" fontId="3" fillId="0" borderId="18" xfId="1" applyNumberFormat="1" applyFont="1" applyFill="1" applyBorder="1"/>
    <xf numFmtId="41" fontId="0" fillId="4" borderId="0" xfId="1" applyNumberFormat="1" applyFont="1" applyFill="1" applyBorder="1"/>
    <xf numFmtId="41" fontId="0" fillId="4" borderId="11" xfId="1" applyNumberFormat="1" applyFont="1" applyFill="1" applyBorder="1"/>
    <xf numFmtId="41" fontId="5" fillId="0" borderId="0" xfId="1" applyNumberFormat="1" applyFont="1" applyFill="1" applyBorder="1"/>
    <xf numFmtId="41" fontId="5" fillId="0" borderId="11" xfId="1" applyNumberFormat="1" applyFont="1" applyFill="1" applyBorder="1"/>
    <xf numFmtId="41" fontId="3" fillId="0" borderId="0" xfId="1" applyNumberFormat="1" applyFont="1" applyFill="1" applyBorder="1"/>
    <xf numFmtId="0" fontId="3" fillId="5" borderId="0" xfId="0" applyFont="1" applyFill="1"/>
    <xf numFmtId="0" fontId="0" fillId="5" borderId="0" xfId="0" applyFill="1"/>
    <xf numFmtId="41" fontId="5" fillId="5" borderId="0" xfId="1" applyNumberFormat="1" applyFont="1" applyFill="1" applyBorder="1"/>
    <xf numFmtId="41" fontId="3" fillId="5" borderId="0" xfId="1" applyNumberFormat="1" applyFont="1" applyFill="1" applyBorder="1"/>
    <xf numFmtId="6" fontId="0" fillId="0" borderId="0" xfId="0" applyNumberFormat="1"/>
    <xf numFmtId="0" fontId="3" fillId="6" borderId="10" xfId="0" applyFont="1" applyFill="1" applyBorder="1"/>
    <xf numFmtId="41" fontId="5" fillId="6" borderId="0" xfId="1" applyNumberFormat="1" applyFont="1" applyFill="1" applyBorder="1"/>
    <xf numFmtId="41" fontId="5" fillId="6" borderId="11" xfId="1" applyNumberFormat="1" applyFont="1" applyFill="1" applyBorder="1"/>
    <xf numFmtId="41" fontId="3" fillId="5" borderId="12" xfId="1" applyNumberFormat="1" applyFont="1" applyFill="1" applyBorder="1"/>
    <xf numFmtId="0" fontId="0" fillId="6" borderId="10" xfId="0" applyFill="1" applyBorder="1"/>
    <xf numFmtId="41" fontId="6" fillId="6" borderId="0" xfId="1" applyNumberFormat="1" applyFont="1" applyFill="1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41" fontId="6" fillId="6" borderId="11" xfId="1" applyNumberFormat="1" applyFont="1" applyFill="1" applyBorder="1"/>
    <xf numFmtId="41" fontId="6" fillId="6" borderId="5" xfId="1" applyNumberFormat="1" applyFont="1" applyFill="1" applyBorder="1"/>
    <xf numFmtId="41" fontId="6" fillId="6" borderId="6" xfId="1" applyNumberFormat="1" applyFont="1" applyFill="1" applyBorder="1"/>
    <xf numFmtId="0" fontId="8" fillId="6" borderId="10" xfId="0" applyFont="1" applyFill="1" applyBorder="1"/>
    <xf numFmtId="41" fontId="8" fillId="6" borderId="0" xfId="1" applyNumberFormat="1" applyFont="1" applyFill="1" applyBorder="1"/>
    <xf numFmtId="41" fontId="8" fillId="6" borderId="5" xfId="1" applyNumberFormat="1" applyFont="1" applyFill="1" applyBorder="1"/>
    <xf numFmtId="41" fontId="8" fillId="6" borderId="6" xfId="1" applyNumberFormat="1" applyFont="1" applyFill="1" applyBorder="1"/>
    <xf numFmtId="0" fontId="0" fillId="0" borderId="0" xfId="0" quotePrefix="1"/>
    <xf numFmtId="41" fontId="5" fillId="0" borderId="21" xfId="1" applyNumberFormat="1" applyFont="1" applyFill="1" applyBorder="1"/>
    <xf numFmtId="41" fontId="5" fillId="0" borderId="22" xfId="1" applyNumberFormat="1" applyFont="1" applyFill="1" applyBorder="1"/>
    <xf numFmtId="0" fontId="3" fillId="6" borderId="0" xfId="0" applyFont="1" applyFill="1"/>
    <xf numFmtId="0" fontId="0" fillId="6" borderId="0" xfId="0" applyFill="1"/>
    <xf numFmtId="41" fontId="3" fillId="6" borderId="12" xfId="1" applyNumberFormat="1" applyFont="1" applyFill="1" applyBorder="1"/>
    <xf numFmtId="41" fontId="0" fillId="4" borderId="5" xfId="1" applyNumberFormat="1" applyFont="1" applyFill="1" applyBorder="1"/>
    <xf numFmtId="41" fontId="0" fillId="4" borderId="6" xfId="1" applyNumberFormat="1" applyFont="1" applyFill="1" applyBorder="1"/>
    <xf numFmtId="41" fontId="8" fillId="4" borderId="11" xfId="1" applyNumberFormat="1" applyFont="1" applyFill="1" applyBorder="1"/>
    <xf numFmtId="0" fontId="7" fillId="4" borderId="10" xfId="0" applyFont="1" applyFill="1" applyBorder="1"/>
    <xf numFmtId="0" fontId="3" fillId="7" borderId="0" xfId="0" applyFont="1" applyFill="1"/>
    <xf numFmtId="0" fontId="0" fillId="7" borderId="0" xfId="0" applyFill="1"/>
    <xf numFmtId="41" fontId="5" fillId="7" borderId="0" xfId="1" applyNumberFormat="1" applyFont="1" applyFill="1" applyBorder="1"/>
    <xf numFmtId="41" fontId="3" fillId="7" borderId="0" xfId="1" applyNumberFormat="1" applyFont="1" applyFill="1" applyBorder="1"/>
    <xf numFmtId="0" fontId="0" fillId="7" borderId="10" xfId="0" applyFill="1" applyBorder="1"/>
    <xf numFmtId="41" fontId="6" fillId="7" borderId="0" xfId="1" applyNumberFormat="1" applyFont="1" applyFill="1" applyBorder="1"/>
    <xf numFmtId="41" fontId="6" fillId="7" borderId="5" xfId="1" applyNumberFormat="1" applyFont="1" applyFill="1" applyBorder="1"/>
    <xf numFmtId="41" fontId="6" fillId="7" borderId="6" xfId="1" applyNumberFormat="1" applyFont="1" applyFill="1" applyBorder="1"/>
    <xf numFmtId="41" fontId="3" fillId="7" borderId="12" xfId="1" applyNumberFormat="1" applyFont="1" applyFill="1" applyBorder="1"/>
    <xf numFmtId="41" fontId="5" fillId="7" borderId="11" xfId="1" applyNumberFormat="1" applyFont="1" applyFill="1" applyBorder="1"/>
    <xf numFmtId="41" fontId="6" fillId="7" borderId="11" xfId="1" applyNumberFormat="1" applyFont="1" applyFill="1" applyBorder="1"/>
    <xf numFmtId="0" fontId="8" fillId="7" borderId="10" xfId="0" applyFont="1" applyFill="1" applyBorder="1"/>
    <xf numFmtId="41" fontId="8" fillId="7" borderId="0" xfId="1" applyNumberFormat="1" applyFont="1" applyFill="1" applyBorder="1"/>
    <xf numFmtId="41" fontId="8" fillId="7" borderId="11" xfId="1" applyNumberFormat="1" applyFont="1" applyFill="1" applyBorder="1"/>
    <xf numFmtId="9" fontId="0" fillId="4" borderId="0" xfId="2" applyFont="1" applyFill="1" applyBorder="1"/>
    <xf numFmtId="41" fontId="5" fillId="7" borderId="5" xfId="1" applyNumberFormat="1" applyFont="1" applyFill="1" applyBorder="1"/>
    <xf numFmtId="41" fontId="5" fillId="7" borderId="6" xfId="1" applyNumberFormat="1" applyFont="1" applyFill="1" applyBorder="1"/>
    <xf numFmtId="41" fontId="0" fillId="4" borderId="21" xfId="1" applyNumberFormat="1" applyFont="1" applyFill="1" applyBorder="1"/>
    <xf numFmtId="41" fontId="0" fillId="4" borderId="22" xfId="1" applyNumberFormat="1" applyFont="1" applyFill="1" applyBorder="1"/>
    <xf numFmtId="0" fontId="3" fillId="7" borderId="10" xfId="0" applyFont="1" applyFill="1" applyBorder="1"/>
    <xf numFmtId="41" fontId="5" fillId="0" borderId="5" xfId="1" applyNumberFormat="1" applyFont="1" applyFill="1" applyBorder="1"/>
    <xf numFmtId="41" fontId="5" fillId="0" borderId="6" xfId="1" applyNumberFormat="1" applyFont="1" applyFill="1" applyBorder="1"/>
    <xf numFmtId="41" fontId="0" fillId="0" borderId="21" xfId="1" applyNumberFormat="1" applyFont="1" applyFill="1" applyBorder="1"/>
    <xf numFmtId="41" fontId="0" fillId="0" borderId="22" xfId="1" applyNumberFormat="1" applyFont="1" applyFill="1" applyBorder="1"/>
    <xf numFmtId="0" fontId="0" fillId="0" borderId="7" xfId="0" applyBorder="1"/>
    <xf numFmtId="41" fontId="0" fillId="0" borderId="8" xfId="1" applyNumberFormat="1" applyFont="1" applyFill="1" applyBorder="1"/>
    <xf numFmtId="41" fontId="0" fillId="0" borderId="9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2" xfId="0" applyFill="1" applyBorder="1"/>
    <xf numFmtId="0" fontId="3" fillId="3" borderId="23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24" xfId="0" applyFont="1" applyFill="1" applyBorder="1" applyAlignment="1">
      <alignment horizontal="center"/>
    </xf>
    <xf numFmtId="0" fontId="0" fillId="7" borderId="11" xfId="0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164" fontId="0" fillId="0" borderId="12" xfId="2" applyNumberFormat="1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165" fontId="0" fillId="0" borderId="12" xfId="0" applyNumberFormat="1" applyBorder="1" applyAlignment="1">
      <alignment horizontal="center"/>
    </xf>
    <xf numFmtId="43" fontId="7" fillId="0" borderId="0" xfId="0" applyNumberFormat="1" applyFont="1"/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164" fontId="3" fillId="0" borderId="0" xfId="2" applyNumberFormat="1" applyFont="1" applyAlignment="1">
      <alignment horizontal="left"/>
    </xf>
    <xf numFmtId="164" fontId="0" fillId="0" borderId="0" xfId="2" applyNumberFormat="1" applyFont="1" applyAlignment="1">
      <alignment horizontal="center"/>
    </xf>
    <xf numFmtId="41" fontId="8" fillId="7" borderId="5" xfId="1" applyNumberFormat="1" applyFont="1" applyFill="1" applyBorder="1"/>
    <xf numFmtId="41" fontId="8" fillId="7" borderId="6" xfId="1" applyNumberFormat="1" applyFont="1" applyFill="1" applyBorder="1"/>
    <xf numFmtId="0" fontId="7" fillId="0" borderId="0" xfId="0" quotePrefix="1" applyFont="1"/>
    <xf numFmtId="0" fontId="12" fillId="0" borderId="0" xfId="0" applyFont="1"/>
    <xf numFmtId="41" fontId="5" fillId="7" borderId="21" xfId="1" applyNumberFormat="1" applyFont="1" applyFill="1" applyBorder="1"/>
    <xf numFmtId="41" fontId="5" fillId="7" borderId="22" xfId="1" applyNumberFormat="1" applyFont="1" applyFill="1" applyBorder="1"/>
    <xf numFmtId="0" fontId="7" fillId="7" borderId="10" xfId="0" applyFont="1" applyFill="1" applyBorder="1"/>
    <xf numFmtId="9" fontId="5" fillId="7" borderId="0" xfId="2" applyFont="1" applyFill="1" applyBorder="1"/>
    <xf numFmtId="0" fontId="0" fillId="7" borderId="7" xfId="0" applyFill="1" applyBorder="1"/>
    <xf numFmtId="41" fontId="5" fillId="7" borderId="8" xfId="1" applyNumberFormat="1" applyFont="1" applyFill="1" applyBorder="1"/>
    <xf numFmtId="41" fontId="5" fillId="7" borderId="9" xfId="1" applyNumberFormat="1" applyFont="1" applyFill="1" applyBorder="1"/>
    <xf numFmtId="0" fontId="0" fillId="7" borderId="8" xfId="0" applyFill="1" applyBorder="1"/>
    <xf numFmtId="0" fontId="0" fillId="7" borderId="9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45E-D4C5-4943-B8B6-B75ADACF5792}">
  <dimension ref="B1:AD109"/>
  <sheetViews>
    <sheetView tabSelected="1" workbookViewId="0">
      <selection activeCell="K22" sqref="K22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7.7265625" customWidth="1"/>
    <col min="7" max="7" width="24" customWidth="1"/>
    <col min="9" max="9" width="8.90625" customWidth="1"/>
    <col min="10" max="10" width="11.36328125" customWidth="1"/>
    <col min="11" max="11" width="31.3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30" ht="15" thickBot="1" x14ac:dyDescent="0.4"/>
    <row r="2" spans="2:30" ht="15.5" x14ac:dyDescent="0.35">
      <c r="B2" s="1" t="s">
        <v>0</v>
      </c>
      <c r="C2" s="2"/>
      <c r="D2" s="2"/>
      <c r="E2" s="3"/>
      <c r="G2" s="1" t="s">
        <v>1</v>
      </c>
      <c r="H2" s="2"/>
      <c r="I2" s="4"/>
      <c r="J2" s="5"/>
      <c r="M2" s="1" t="s">
        <v>2</v>
      </c>
      <c r="N2" s="2"/>
      <c r="O2" s="2"/>
      <c r="P2" s="3"/>
    </row>
    <row r="3" spans="2:30" ht="15" thickBot="1" x14ac:dyDescent="0.4">
      <c r="B3" s="6"/>
      <c r="C3" s="7"/>
      <c r="D3" s="7">
        <v>2020</v>
      </c>
      <c r="E3" s="8">
        <v>2021</v>
      </c>
      <c r="G3" s="9"/>
      <c r="H3" s="10"/>
      <c r="I3" s="10"/>
      <c r="J3" s="11">
        <f>+E3</f>
        <v>2021</v>
      </c>
      <c r="M3" s="6"/>
      <c r="N3" s="7"/>
      <c r="O3" s="7">
        <f>+D3</f>
        <v>2020</v>
      </c>
      <c r="P3" s="8">
        <f>+E3</f>
        <v>2021</v>
      </c>
    </row>
    <row r="4" spans="2:30" x14ac:dyDescent="0.35">
      <c r="B4" s="12" t="s">
        <v>3</v>
      </c>
      <c r="E4" s="13"/>
      <c r="G4" s="14" t="s">
        <v>4</v>
      </c>
      <c r="I4" s="15"/>
      <c r="J4" s="15"/>
      <c r="M4" s="16" t="s">
        <v>5</v>
      </c>
      <c r="N4" s="17"/>
      <c r="O4" s="17"/>
      <c r="P4" s="18"/>
    </row>
    <row r="5" spans="2:30" ht="21.5" customHeight="1" x14ac:dyDescent="0.35">
      <c r="B5" s="19" t="s">
        <v>6</v>
      </c>
      <c r="C5" s="20"/>
      <c r="D5" s="20">
        <v>67500</v>
      </c>
      <c r="E5" s="21">
        <v>86100</v>
      </c>
      <c r="F5" s="22">
        <f>+E5-D5</f>
        <v>18600</v>
      </c>
      <c r="G5" s="23" t="s">
        <v>7</v>
      </c>
      <c r="H5" s="22"/>
      <c r="I5" s="24"/>
      <c r="J5" s="25">
        <f>+P36</f>
        <v>260100</v>
      </c>
      <c r="M5" s="26" t="s">
        <v>8</v>
      </c>
      <c r="N5" s="27"/>
      <c r="O5" s="27">
        <v>1200000</v>
      </c>
      <c r="P5" s="28">
        <v>1400000</v>
      </c>
      <c r="R5" s="29"/>
      <c r="S5" s="30"/>
      <c r="T5" s="31"/>
      <c r="X5" t="s">
        <v>9</v>
      </c>
    </row>
    <row r="6" spans="2:30" ht="21.5" customHeight="1" x14ac:dyDescent="0.35">
      <c r="B6" s="32" t="s">
        <v>10</v>
      </c>
      <c r="C6" s="33"/>
      <c r="D6" s="33">
        <v>67500</v>
      </c>
      <c r="E6" s="34">
        <v>87000</v>
      </c>
      <c r="G6" t="s">
        <v>11</v>
      </c>
      <c r="I6" s="24"/>
      <c r="J6" s="25">
        <f>+D16-E16</f>
        <v>100000</v>
      </c>
      <c r="M6" s="26" t="s">
        <v>12</v>
      </c>
      <c r="N6" s="27"/>
      <c r="O6" s="27">
        <v>180000</v>
      </c>
      <c r="P6" s="28">
        <v>210000</v>
      </c>
      <c r="R6" s="35" t="s">
        <v>13</v>
      </c>
      <c r="S6" t="s">
        <v>14</v>
      </c>
      <c r="T6" s="36"/>
    </row>
    <row r="7" spans="2:30" ht="21.5" customHeight="1" x14ac:dyDescent="0.35">
      <c r="B7" s="32" t="s">
        <v>15</v>
      </c>
      <c r="C7" s="33"/>
      <c r="D7" s="33">
        <v>52500</v>
      </c>
      <c r="E7" s="34">
        <v>65000</v>
      </c>
      <c r="G7" s="37" t="s">
        <v>16</v>
      </c>
      <c r="I7" s="24"/>
      <c r="J7" s="25">
        <f>+E34-D34</f>
        <v>4000</v>
      </c>
      <c r="M7" s="26" t="s">
        <v>17</v>
      </c>
      <c r="N7" s="27"/>
      <c r="O7" s="38">
        <v>60000</v>
      </c>
      <c r="P7" s="39">
        <v>75000</v>
      </c>
      <c r="R7" s="35" t="s">
        <v>18</v>
      </c>
      <c r="S7" t="s">
        <v>19</v>
      </c>
      <c r="T7" s="36"/>
    </row>
    <row r="8" spans="2:30" ht="21.5" customHeight="1" thickBot="1" x14ac:dyDescent="0.4">
      <c r="B8" s="32" t="s">
        <v>20</v>
      </c>
      <c r="C8" s="33"/>
      <c r="D8" s="40">
        <v>15000</v>
      </c>
      <c r="E8" s="41">
        <v>13000</v>
      </c>
      <c r="G8" s="23" t="s">
        <v>21</v>
      </c>
      <c r="I8" s="24"/>
      <c r="J8" s="42">
        <f>SUM(J5:J7)</f>
        <v>364100</v>
      </c>
      <c r="M8" s="26" t="s">
        <v>22</v>
      </c>
      <c r="N8" s="43"/>
      <c r="O8" s="43">
        <v>1440000</v>
      </c>
      <c r="P8" s="44">
        <v>1685000</v>
      </c>
      <c r="R8" s="35" t="s">
        <v>23</v>
      </c>
      <c r="S8" t="s">
        <v>19</v>
      </c>
      <c r="T8" s="36"/>
      <c r="U8" t="s">
        <v>24</v>
      </c>
      <c r="Z8" t="s">
        <v>25</v>
      </c>
      <c r="AA8">
        <v>100</v>
      </c>
      <c r="AC8" t="s">
        <v>7</v>
      </c>
      <c r="AD8">
        <v>80</v>
      </c>
    </row>
    <row r="9" spans="2:30" ht="21.5" customHeight="1" thickTop="1" x14ac:dyDescent="0.35">
      <c r="B9" s="19" t="s">
        <v>26</v>
      </c>
      <c r="C9" s="45"/>
      <c r="D9" s="45">
        <v>202500</v>
      </c>
      <c r="E9" s="46">
        <v>251100</v>
      </c>
      <c r="I9" s="24"/>
      <c r="J9" s="47"/>
      <c r="M9" s="26"/>
      <c r="N9" s="43"/>
      <c r="O9" s="43"/>
      <c r="P9" s="44"/>
      <c r="R9" s="35" t="s">
        <v>27</v>
      </c>
      <c r="S9" t="s">
        <v>14</v>
      </c>
      <c r="T9" s="36"/>
      <c r="Z9" t="s">
        <v>28</v>
      </c>
      <c r="AA9">
        <v>20</v>
      </c>
      <c r="AC9" t="s">
        <v>29</v>
      </c>
      <c r="AD9">
        <v>-1</v>
      </c>
    </row>
    <row r="10" spans="2:30" ht="21.5" customHeight="1" x14ac:dyDescent="0.35">
      <c r="B10" s="19"/>
      <c r="C10" s="45"/>
      <c r="D10" s="45"/>
      <c r="E10" s="46"/>
      <c r="G10" s="48" t="s">
        <v>30</v>
      </c>
      <c r="H10" s="49"/>
      <c r="I10" s="50"/>
      <c r="J10" s="51"/>
      <c r="M10" s="16" t="s">
        <v>31</v>
      </c>
      <c r="N10" s="43"/>
      <c r="O10" s="43"/>
      <c r="P10" s="44"/>
      <c r="R10" s="35" t="s">
        <v>32</v>
      </c>
      <c r="S10" t="s">
        <v>19</v>
      </c>
      <c r="T10" s="36"/>
      <c r="U10" s="52">
        <v>20</v>
      </c>
      <c r="Z10" t="s">
        <v>33</v>
      </c>
      <c r="AA10">
        <f>+AA8-AA9</f>
        <v>80</v>
      </c>
      <c r="AC10" t="s">
        <v>34</v>
      </c>
      <c r="AD10">
        <v>79</v>
      </c>
    </row>
    <row r="11" spans="2:30" ht="21.5" customHeight="1" x14ac:dyDescent="0.35">
      <c r="B11" s="53" t="s">
        <v>35</v>
      </c>
      <c r="C11" s="54"/>
      <c r="D11" s="54"/>
      <c r="E11" s="55"/>
      <c r="G11" s="49" t="s">
        <v>36</v>
      </c>
      <c r="H11" s="49"/>
      <c r="I11" s="50"/>
      <c r="J11" s="56">
        <f>+D6-E6</f>
        <v>-19500</v>
      </c>
      <c r="M11" s="26" t="s">
        <v>8</v>
      </c>
      <c r="N11" s="27"/>
      <c r="O11" s="27">
        <v>330000</v>
      </c>
      <c r="P11" s="28">
        <v>405000</v>
      </c>
      <c r="R11" s="35" t="s">
        <v>37</v>
      </c>
      <c r="S11" t="s">
        <v>14</v>
      </c>
      <c r="T11" s="36"/>
      <c r="U11" t="s">
        <v>38</v>
      </c>
      <c r="V11" s="52">
        <v>10</v>
      </c>
    </row>
    <row r="12" spans="2:30" ht="21.5" customHeight="1" x14ac:dyDescent="0.35">
      <c r="B12" s="57" t="s">
        <v>39</v>
      </c>
      <c r="C12" s="58"/>
      <c r="D12" s="58">
        <v>3750000</v>
      </c>
      <c r="E12" s="55">
        <v>3750000</v>
      </c>
      <c r="G12" s="49" t="s">
        <v>40</v>
      </c>
      <c r="H12" s="49"/>
      <c r="I12" s="50"/>
      <c r="J12" s="56">
        <f>+D7-E7</f>
        <v>-12500</v>
      </c>
      <c r="M12" s="26" t="s">
        <v>12</v>
      </c>
      <c r="N12" s="27"/>
      <c r="O12" s="27">
        <v>150000</v>
      </c>
      <c r="P12" s="28">
        <v>172500</v>
      </c>
      <c r="R12" s="59"/>
      <c r="S12" s="60"/>
      <c r="T12" s="61"/>
      <c r="U12" t="s">
        <v>41</v>
      </c>
      <c r="V12" s="52">
        <v>5</v>
      </c>
      <c r="AD12" t="s">
        <v>42</v>
      </c>
    </row>
    <row r="13" spans="2:30" ht="21.5" customHeight="1" x14ac:dyDescent="0.35">
      <c r="B13" s="57" t="s">
        <v>43</v>
      </c>
      <c r="C13" s="58"/>
      <c r="D13" s="58">
        <v>675000</v>
      </c>
      <c r="E13" s="62">
        <v>800000</v>
      </c>
      <c r="G13" s="49" t="s">
        <v>44</v>
      </c>
      <c r="H13" s="49"/>
      <c r="I13" s="50"/>
      <c r="J13" s="56">
        <f>+D8-E8</f>
        <v>2000</v>
      </c>
      <c r="M13" s="26" t="s">
        <v>17</v>
      </c>
      <c r="N13" s="27"/>
      <c r="O13" s="38">
        <v>37500</v>
      </c>
      <c r="P13" s="39">
        <v>52500</v>
      </c>
      <c r="U13" t="s">
        <v>45</v>
      </c>
      <c r="V13" s="52">
        <v>5</v>
      </c>
    </row>
    <row r="14" spans="2:30" ht="21.5" customHeight="1" x14ac:dyDescent="0.35">
      <c r="B14" s="57" t="s">
        <v>46</v>
      </c>
      <c r="C14" s="58"/>
      <c r="D14" s="63">
        <v>75000</v>
      </c>
      <c r="E14" s="64">
        <v>100000</v>
      </c>
      <c r="G14" s="49" t="s">
        <v>47</v>
      </c>
      <c r="H14" s="49"/>
      <c r="I14" s="50"/>
      <c r="J14" s="56">
        <f>+E26-D26</f>
        <v>12500</v>
      </c>
      <c r="M14" s="26" t="s">
        <v>48</v>
      </c>
      <c r="N14" s="43"/>
      <c r="O14" s="43">
        <v>517500</v>
      </c>
      <c r="P14" s="44">
        <v>630000</v>
      </c>
      <c r="V14" s="52">
        <f>SUM(V11:V13)</f>
        <v>20</v>
      </c>
    </row>
    <row r="15" spans="2:30" ht="21.5" customHeight="1" x14ac:dyDescent="0.35">
      <c r="B15" s="57" t="s">
        <v>49</v>
      </c>
      <c r="C15" s="54"/>
      <c r="D15" s="54">
        <v>4500000</v>
      </c>
      <c r="E15" s="55">
        <v>4650000</v>
      </c>
      <c r="G15" s="49" t="s">
        <v>50</v>
      </c>
      <c r="H15" s="49"/>
      <c r="I15" s="50"/>
      <c r="J15" s="56">
        <f>+E27-D27</f>
        <v>-3000</v>
      </c>
      <c r="M15" s="26"/>
      <c r="N15" s="43"/>
      <c r="O15" s="43"/>
      <c r="P15" s="44"/>
    </row>
    <row r="16" spans="2:30" ht="21.5" customHeight="1" x14ac:dyDescent="0.35">
      <c r="B16" s="65" t="s">
        <v>51</v>
      </c>
      <c r="C16" s="66"/>
      <c r="D16" s="67">
        <v>-450000</v>
      </c>
      <c r="E16" s="68">
        <v>-550000</v>
      </c>
      <c r="G16" s="49" t="s">
        <v>52</v>
      </c>
      <c r="H16" s="49"/>
      <c r="I16" s="50"/>
      <c r="J16" s="56">
        <f>+E28-D28</f>
        <v>-5000</v>
      </c>
      <c r="M16" s="26" t="s">
        <v>53</v>
      </c>
      <c r="N16" s="43"/>
      <c r="O16" s="43">
        <v>922500</v>
      </c>
      <c r="P16" s="44">
        <v>1055000</v>
      </c>
      <c r="U16" s="69" t="s">
        <v>54</v>
      </c>
      <c r="V16" s="52">
        <v>100</v>
      </c>
    </row>
    <row r="17" spans="2:28" ht="21.5" customHeight="1" x14ac:dyDescent="0.35">
      <c r="B17" s="57" t="s">
        <v>55</v>
      </c>
      <c r="C17" s="54"/>
      <c r="D17" s="54">
        <v>4050000</v>
      </c>
      <c r="E17" s="55">
        <v>4100000</v>
      </c>
      <c r="G17" s="48" t="s">
        <v>56</v>
      </c>
      <c r="H17" s="49"/>
      <c r="I17" s="50"/>
      <c r="J17" s="56">
        <f>SUM(J11:J16)</f>
        <v>-25500</v>
      </c>
      <c r="M17" s="26"/>
      <c r="N17" s="43"/>
      <c r="O17" s="43"/>
      <c r="P17" s="44"/>
      <c r="R17" t="s">
        <v>57</v>
      </c>
    </row>
    <row r="18" spans="2:28" ht="21.5" customHeight="1" x14ac:dyDescent="0.35">
      <c r="B18" s="57"/>
      <c r="C18" s="54"/>
      <c r="D18" s="54"/>
      <c r="E18" s="55"/>
      <c r="I18" s="24"/>
      <c r="J18" s="47"/>
      <c r="M18" s="16" t="s">
        <v>58</v>
      </c>
      <c r="N18" s="43"/>
      <c r="O18" s="43"/>
      <c r="P18" s="44"/>
      <c r="R18" t="s">
        <v>59</v>
      </c>
      <c r="U18" t="s">
        <v>25</v>
      </c>
      <c r="V18" s="52">
        <v>100</v>
      </c>
      <c r="X18" t="s">
        <v>60</v>
      </c>
      <c r="Y18">
        <v>80</v>
      </c>
    </row>
    <row r="19" spans="2:28" ht="21.5" customHeight="1" thickBot="1" x14ac:dyDescent="0.4">
      <c r="B19" s="57" t="s">
        <v>61</v>
      </c>
      <c r="C19" s="58"/>
      <c r="D19" s="58">
        <v>300000</v>
      </c>
      <c r="E19" s="62">
        <v>400000</v>
      </c>
      <c r="G19" t="s">
        <v>62</v>
      </c>
      <c r="I19" s="24"/>
      <c r="J19" s="42">
        <f>+J8+J17</f>
        <v>338600</v>
      </c>
      <c r="M19" s="26" t="s">
        <v>63</v>
      </c>
      <c r="N19" s="27"/>
      <c r="O19" s="27">
        <v>217500</v>
      </c>
      <c r="P19" s="28">
        <v>247500</v>
      </c>
      <c r="U19" t="s">
        <v>64</v>
      </c>
      <c r="V19" s="52">
        <f>+V14</f>
        <v>20</v>
      </c>
      <c r="X19" t="s">
        <v>29</v>
      </c>
      <c r="Y19">
        <v>-1</v>
      </c>
      <c r="Z19" t="s">
        <v>65</v>
      </c>
      <c r="AB19" t="s">
        <v>66</v>
      </c>
    </row>
    <row r="20" spans="2:28" ht="21.5" customHeight="1" thickTop="1" x14ac:dyDescent="0.35">
      <c r="B20" s="57"/>
      <c r="C20" s="54"/>
      <c r="D20" s="54"/>
      <c r="E20" s="55"/>
      <c r="I20" s="24"/>
      <c r="J20" s="24"/>
      <c r="M20" s="26" t="s">
        <v>67</v>
      </c>
      <c r="N20" s="27"/>
      <c r="O20" s="27">
        <v>112500</v>
      </c>
      <c r="P20" s="28">
        <v>120000</v>
      </c>
      <c r="U20" t="s">
        <v>33</v>
      </c>
      <c r="V20" s="52">
        <f>+V18-V19</f>
        <v>80</v>
      </c>
    </row>
    <row r="21" spans="2:28" ht="21.5" customHeight="1" thickBot="1" x14ac:dyDescent="0.4">
      <c r="B21" s="19" t="s">
        <v>68</v>
      </c>
      <c r="C21" s="45"/>
      <c r="D21" s="70">
        <v>4552500</v>
      </c>
      <c r="E21" s="71">
        <v>4751100</v>
      </c>
      <c r="G21" s="72" t="s">
        <v>69</v>
      </c>
      <c r="H21" s="73"/>
      <c r="I21" s="54"/>
      <c r="J21" s="54"/>
      <c r="M21" s="26" t="s">
        <v>70</v>
      </c>
      <c r="N21" s="27"/>
      <c r="O21" s="38">
        <v>15000</v>
      </c>
      <c r="P21" s="39">
        <v>18000</v>
      </c>
      <c r="X21" t="s">
        <v>71</v>
      </c>
      <c r="Y21">
        <v>79</v>
      </c>
    </row>
    <row r="22" spans="2:28" ht="21.5" customHeight="1" thickTop="1" x14ac:dyDescent="0.35">
      <c r="B22" s="19"/>
      <c r="C22" s="45"/>
      <c r="D22" s="45"/>
      <c r="E22" s="46"/>
      <c r="G22" s="73" t="s">
        <v>72</v>
      </c>
      <c r="H22" s="73"/>
      <c r="I22" s="54"/>
      <c r="J22" s="74">
        <f>+D15-E15</f>
        <v>-150000</v>
      </c>
      <c r="M22" s="26" t="s">
        <v>73</v>
      </c>
      <c r="N22" s="43"/>
      <c r="O22" s="43">
        <v>345000</v>
      </c>
      <c r="P22" s="44">
        <v>385500</v>
      </c>
      <c r="V22" s="52">
        <v>79</v>
      </c>
    </row>
    <row r="23" spans="2:28" ht="21.5" customHeight="1" x14ac:dyDescent="0.35">
      <c r="B23" s="12" t="s">
        <v>74</v>
      </c>
      <c r="C23" s="45"/>
      <c r="D23" s="45"/>
      <c r="E23" s="46"/>
      <c r="G23" s="73" t="s">
        <v>75</v>
      </c>
      <c r="H23" s="73"/>
      <c r="I23" s="54"/>
      <c r="J23" s="74">
        <f>+D19-E19</f>
        <v>-100000</v>
      </c>
      <c r="M23" s="26"/>
      <c r="N23" s="43"/>
      <c r="O23" s="75"/>
      <c r="P23" s="76"/>
    </row>
    <row r="24" spans="2:28" ht="21.5" customHeight="1" x14ac:dyDescent="0.35">
      <c r="B24" s="19"/>
      <c r="C24" s="45"/>
      <c r="D24" s="45"/>
      <c r="E24" s="46"/>
      <c r="G24" s="72" t="s">
        <v>76</v>
      </c>
      <c r="H24" s="73"/>
      <c r="I24" s="54"/>
      <c r="J24" s="74">
        <f>SUM(J22:J23)</f>
        <v>-250000</v>
      </c>
      <c r="M24" s="16" t="s">
        <v>77</v>
      </c>
      <c r="N24" s="43"/>
      <c r="O24" s="75">
        <v>577500</v>
      </c>
      <c r="P24" s="76">
        <v>669500</v>
      </c>
    </row>
    <row r="25" spans="2:28" ht="21.5" customHeight="1" x14ac:dyDescent="0.35">
      <c r="B25" s="12" t="s">
        <v>78</v>
      </c>
      <c r="C25" s="45"/>
      <c r="D25" s="45"/>
      <c r="E25" s="46"/>
      <c r="I25" s="24"/>
      <c r="J25" s="47"/>
      <c r="M25" s="26"/>
      <c r="N25" s="43"/>
      <c r="O25" s="43"/>
      <c r="P25" s="44"/>
    </row>
    <row r="26" spans="2:28" ht="21.5" customHeight="1" thickBot="1" x14ac:dyDescent="0.4">
      <c r="B26" s="32" t="s">
        <v>79</v>
      </c>
      <c r="C26" s="33"/>
      <c r="D26" s="33">
        <v>52500</v>
      </c>
      <c r="E26" s="34">
        <v>65000</v>
      </c>
      <c r="G26" t="s">
        <v>80</v>
      </c>
      <c r="I26" s="24"/>
      <c r="J26" s="42">
        <f>+J19+J24</f>
        <v>88600</v>
      </c>
      <c r="M26" s="16" t="s">
        <v>81</v>
      </c>
      <c r="N26" s="27"/>
      <c r="O26" s="27">
        <v>90000</v>
      </c>
      <c r="P26" s="77">
        <v>100000</v>
      </c>
    </row>
    <row r="27" spans="2:28" ht="21.5" customHeight="1" thickTop="1" x14ac:dyDescent="0.35">
      <c r="B27" s="32" t="s">
        <v>82</v>
      </c>
      <c r="C27" s="33"/>
      <c r="D27" s="33">
        <v>18000</v>
      </c>
      <c r="E27" s="34">
        <v>15000</v>
      </c>
      <c r="I27" s="24"/>
      <c r="J27" s="47"/>
      <c r="M27" s="78"/>
      <c r="N27" s="43"/>
      <c r="O27" s="43"/>
      <c r="P27" s="44"/>
    </row>
    <row r="28" spans="2:28" ht="21.5" customHeight="1" x14ac:dyDescent="0.35">
      <c r="B28" s="32" t="s">
        <v>83</v>
      </c>
      <c r="C28" s="33"/>
      <c r="D28" s="33">
        <v>15000</v>
      </c>
      <c r="E28" s="34">
        <v>10000</v>
      </c>
      <c r="G28" s="79" t="s">
        <v>84</v>
      </c>
      <c r="H28" s="80"/>
      <c r="I28" s="81"/>
      <c r="J28" s="82"/>
      <c r="M28" s="16" t="s">
        <v>85</v>
      </c>
      <c r="N28" s="43"/>
      <c r="O28" s="43">
        <v>487500</v>
      </c>
      <c r="P28" s="44">
        <f>+P24-P26</f>
        <v>569500</v>
      </c>
    </row>
    <row r="29" spans="2:28" ht="21.5" customHeight="1" x14ac:dyDescent="0.35">
      <c r="B29" s="83" t="s">
        <v>86</v>
      </c>
      <c r="C29" s="84"/>
      <c r="D29" s="85">
        <v>30000</v>
      </c>
      <c r="E29" s="86">
        <v>30000</v>
      </c>
      <c r="G29" s="80" t="s">
        <v>87</v>
      </c>
      <c r="H29" s="80"/>
      <c r="I29" s="81"/>
      <c r="J29" s="87">
        <f>+E29-D29</f>
        <v>0</v>
      </c>
      <c r="M29" s="26"/>
      <c r="N29" s="43"/>
      <c r="O29" s="43"/>
      <c r="P29" s="44"/>
      <c r="U29" s="37" t="s">
        <v>88</v>
      </c>
      <c r="V29" s="37" t="s">
        <v>89</v>
      </c>
    </row>
    <row r="30" spans="2:28" ht="21.5" customHeight="1" x14ac:dyDescent="0.35">
      <c r="B30" s="83" t="s">
        <v>90</v>
      </c>
      <c r="C30" s="81"/>
      <c r="D30" s="81">
        <v>115500</v>
      </c>
      <c r="E30" s="88">
        <v>120000</v>
      </c>
      <c r="G30" s="80" t="s">
        <v>91</v>
      </c>
      <c r="H30" s="80"/>
      <c r="I30" s="81"/>
      <c r="J30" s="87">
        <f>+E32-D32</f>
        <v>-100000</v>
      </c>
      <c r="M30" s="16" t="s">
        <v>92</v>
      </c>
      <c r="N30" s="43"/>
      <c r="O30" s="43">
        <v>144000</v>
      </c>
      <c r="P30" s="77">
        <v>136000</v>
      </c>
      <c r="U30" s="37" t="s">
        <v>93</v>
      </c>
      <c r="V30" s="37" t="s">
        <v>94</v>
      </c>
    </row>
    <row r="31" spans="2:28" ht="21.5" customHeight="1" x14ac:dyDescent="0.35">
      <c r="B31" s="83"/>
      <c r="C31" s="81"/>
      <c r="D31" s="81"/>
      <c r="E31" s="88"/>
      <c r="G31" s="80" t="s">
        <v>95</v>
      </c>
      <c r="H31" s="80"/>
      <c r="I31" s="81"/>
      <c r="J31" s="87">
        <f>+E40-D40</f>
        <v>30000</v>
      </c>
      <c r="M31" s="26"/>
      <c r="N31" s="43"/>
      <c r="O31" s="75"/>
      <c r="P31" s="76"/>
      <c r="U31" s="37" t="s">
        <v>96</v>
      </c>
      <c r="V31" s="37" t="s">
        <v>94</v>
      </c>
    </row>
    <row r="32" spans="2:28" ht="21.5" customHeight="1" x14ac:dyDescent="0.35">
      <c r="B32" s="83" t="s">
        <v>97</v>
      </c>
      <c r="C32" s="84"/>
      <c r="D32" s="84">
        <v>1800000</v>
      </c>
      <c r="E32" s="89">
        <v>1700000</v>
      </c>
      <c r="G32" s="80" t="s">
        <v>98</v>
      </c>
      <c r="H32" s="80"/>
      <c r="I32" s="81"/>
      <c r="J32" s="87">
        <f>SUM(J29:J31)</f>
        <v>-70000</v>
      </c>
      <c r="M32" s="26" t="s">
        <v>99</v>
      </c>
      <c r="N32" s="43"/>
      <c r="O32" s="43">
        <v>343500</v>
      </c>
      <c r="P32" s="44">
        <f>+P28-P30</f>
        <v>433500</v>
      </c>
      <c r="U32" s="37" t="s">
        <v>100</v>
      </c>
      <c r="V32" s="37" t="s">
        <v>89</v>
      </c>
    </row>
    <row r="33" spans="2:22" ht="21.5" customHeight="1" x14ac:dyDescent="0.35">
      <c r="B33" s="83"/>
      <c r="C33" s="81"/>
      <c r="D33" s="81"/>
      <c r="E33" s="88"/>
      <c r="I33" s="24"/>
      <c r="J33" s="47"/>
      <c r="M33" s="26"/>
      <c r="N33" s="43"/>
      <c r="O33" s="43"/>
      <c r="P33" s="44"/>
      <c r="U33" s="37" t="s">
        <v>101</v>
      </c>
      <c r="V33" s="37" t="s">
        <v>94</v>
      </c>
    </row>
    <row r="34" spans="2:22" ht="21.5" customHeight="1" thickBot="1" x14ac:dyDescent="0.4">
      <c r="B34" s="90" t="s">
        <v>102</v>
      </c>
      <c r="C34" s="91"/>
      <c r="D34" s="91">
        <v>18000</v>
      </c>
      <c r="E34" s="92">
        <v>22000</v>
      </c>
      <c r="F34" s="22"/>
      <c r="G34" s="23" t="s">
        <v>103</v>
      </c>
      <c r="I34" s="24"/>
      <c r="J34" s="42">
        <f>+J26+J32</f>
        <v>18600</v>
      </c>
      <c r="M34" s="16" t="s">
        <v>104</v>
      </c>
      <c r="N34" s="93"/>
      <c r="O34" s="43">
        <v>137400</v>
      </c>
      <c r="P34" s="77">
        <f>+P32*0.4</f>
        <v>173400</v>
      </c>
      <c r="Q34" s="22">
        <f>+P34-4000</f>
        <v>169400</v>
      </c>
      <c r="R34" t="s">
        <v>105</v>
      </c>
      <c r="U34" s="37" t="s">
        <v>106</v>
      </c>
      <c r="V34" s="37" t="s">
        <v>89</v>
      </c>
    </row>
    <row r="35" spans="2:22" ht="21.5" customHeight="1" thickTop="1" x14ac:dyDescent="0.35">
      <c r="B35" s="83"/>
      <c r="C35" s="81"/>
      <c r="D35" s="94"/>
      <c r="E35" s="95"/>
      <c r="I35" s="24"/>
      <c r="J35" s="47"/>
      <c r="M35" s="26"/>
      <c r="N35" s="43"/>
      <c r="O35" s="43"/>
      <c r="P35" s="44"/>
    </row>
    <row r="36" spans="2:22" ht="21.5" customHeight="1" thickBot="1" x14ac:dyDescent="0.4">
      <c r="B36" s="83" t="s">
        <v>107</v>
      </c>
      <c r="C36" s="81"/>
      <c r="D36" s="81">
        <v>1933500</v>
      </c>
      <c r="E36" s="88">
        <v>1842000</v>
      </c>
      <c r="G36" t="s">
        <v>108</v>
      </c>
      <c r="I36" s="24"/>
      <c r="J36" s="25">
        <f>+D5</f>
        <v>67500</v>
      </c>
      <c r="M36" s="26" t="s">
        <v>7</v>
      </c>
      <c r="N36" s="43"/>
      <c r="O36" s="96">
        <v>206100</v>
      </c>
      <c r="P36" s="97">
        <f>+P32-P34</f>
        <v>260100</v>
      </c>
    </row>
    <row r="37" spans="2:22" ht="21.5" customHeight="1" thickTop="1" x14ac:dyDescent="0.35">
      <c r="B37" s="83"/>
      <c r="C37" s="81"/>
      <c r="D37" s="81"/>
      <c r="E37" s="88"/>
      <c r="I37" s="24"/>
      <c r="J37" s="47"/>
      <c r="M37" s="26"/>
      <c r="N37" s="17"/>
      <c r="O37" s="17"/>
      <c r="P37" s="18"/>
    </row>
    <row r="38" spans="2:22" ht="21.5" customHeight="1" thickBot="1" x14ac:dyDescent="0.4">
      <c r="B38" s="98" t="s">
        <v>109</v>
      </c>
      <c r="C38" s="81"/>
      <c r="D38" s="81"/>
      <c r="E38" s="88"/>
      <c r="G38" t="s">
        <v>110</v>
      </c>
      <c r="I38" s="24"/>
      <c r="J38" s="42">
        <f>+J36+J34</f>
        <v>86100</v>
      </c>
      <c r="M38" s="26"/>
      <c r="N38" s="17"/>
      <c r="O38" s="17"/>
      <c r="P38" s="18"/>
    </row>
    <row r="39" spans="2:22" ht="15" thickTop="1" x14ac:dyDescent="0.35">
      <c r="B39" s="83" t="s">
        <v>111</v>
      </c>
      <c r="C39" s="84"/>
      <c r="D39" s="84">
        <v>1500000</v>
      </c>
      <c r="E39" s="89">
        <v>1500000</v>
      </c>
      <c r="M39" s="26"/>
      <c r="N39" s="17"/>
      <c r="O39" s="17"/>
      <c r="P39" s="18"/>
    </row>
    <row r="40" spans="2:22" x14ac:dyDescent="0.35">
      <c r="B40" s="83" t="s">
        <v>112</v>
      </c>
      <c r="C40" s="84"/>
      <c r="D40" s="84">
        <v>0</v>
      </c>
      <c r="E40" s="89">
        <v>30000</v>
      </c>
      <c r="M40" s="26"/>
      <c r="N40" s="17"/>
      <c r="O40" s="17"/>
      <c r="P40" s="18"/>
    </row>
    <row r="41" spans="2:22" x14ac:dyDescent="0.35">
      <c r="B41" s="19" t="s">
        <v>113</v>
      </c>
      <c r="C41" s="45"/>
      <c r="D41" s="99">
        <v>1119000</v>
      </c>
      <c r="E41" s="100">
        <v>1379100</v>
      </c>
      <c r="F41" s="22"/>
      <c r="G41" s="22">
        <f>+E41-D41</f>
        <v>260100</v>
      </c>
      <c r="M41" s="26"/>
      <c r="N41" s="17"/>
      <c r="O41" s="17"/>
      <c r="P41" s="18"/>
    </row>
    <row r="42" spans="2:22" x14ac:dyDescent="0.35">
      <c r="B42" s="19" t="s">
        <v>114</v>
      </c>
      <c r="C42" s="45"/>
      <c r="D42" s="45">
        <v>2619000</v>
      </c>
      <c r="E42" s="46">
        <v>2909100</v>
      </c>
      <c r="M42" s="26"/>
      <c r="N42" s="17"/>
      <c r="O42" s="17"/>
      <c r="P42" s="18"/>
    </row>
    <row r="43" spans="2:22" x14ac:dyDescent="0.35">
      <c r="B43" s="19"/>
      <c r="C43" s="45"/>
      <c r="D43" s="45"/>
      <c r="E43" s="46"/>
      <c r="M43" s="26"/>
      <c r="N43" s="17"/>
      <c r="O43" s="17"/>
      <c r="P43" s="18"/>
    </row>
    <row r="44" spans="2:22" ht="15" thickBot="1" x14ac:dyDescent="0.4">
      <c r="B44" s="19" t="s">
        <v>115</v>
      </c>
      <c r="C44" s="24"/>
      <c r="D44" s="101">
        <v>4552500</v>
      </c>
      <c r="E44" s="102">
        <v>4751100</v>
      </c>
      <c r="M44" s="26"/>
      <c r="N44" s="17"/>
      <c r="O44" s="17"/>
      <c r="P44" s="18"/>
    </row>
    <row r="45" spans="2:22" ht="15.5" thickTop="1" thickBot="1" x14ac:dyDescent="0.4">
      <c r="B45" s="103"/>
      <c r="C45" s="104"/>
      <c r="D45" s="104"/>
      <c r="E45" s="105"/>
      <c r="M45" s="106"/>
      <c r="N45" s="107"/>
      <c r="O45" s="107"/>
      <c r="P45" s="108"/>
    </row>
    <row r="48" spans="2:22" ht="15" thickBot="1" x14ac:dyDescent="0.4"/>
    <row r="49" spans="2:30" ht="15.5" x14ac:dyDescent="0.35">
      <c r="B49" s="1" t="s">
        <v>0</v>
      </c>
      <c r="C49" s="2"/>
      <c r="D49" s="2"/>
      <c r="E49" s="3"/>
      <c r="G49" s="1" t="s">
        <v>116</v>
      </c>
      <c r="H49" s="2"/>
      <c r="I49" s="4"/>
      <c r="J49" s="109"/>
      <c r="K49" s="110" t="s">
        <v>117</v>
      </c>
      <c r="M49" s="1" t="s">
        <v>2</v>
      </c>
      <c r="N49" s="2"/>
      <c r="O49" s="2"/>
      <c r="P49" s="3"/>
    </row>
    <row r="50" spans="2:30" ht="15" thickBot="1" x14ac:dyDescent="0.4">
      <c r="B50" s="6"/>
      <c r="C50" s="7"/>
      <c r="D50" s="7">
        <f>+D3</f>
        <v>2020</v>
      </c>
      <c r="E50" s="8">
        <f>+E3</f>
        <v>2021</v>
      </c>
      <c r="G50" s="9"/>
      <c r="H50" s="10"/>
      <c r="I50" s="111">
        <f>+D50</f>
        <v>2020</v>
      </c>
      <c r="J50" s="111">
        <f>+E50</f>
        <v>2021</v>
      </c>
      <c r="K50" s="112"/>
      <c r="M50" s="6"/>
      <c r="N50" s="7"/>
      <c r="O50" s="7">
        <f>+D50</f>
        <v>2020</v>
      </c>
      <c r="P50" s="8">
        <f>+E50</f>
        <v>2021</v>
      </c>
    </row>
    <row r="51" spans="2:30" x14ac:dyDescent="0.35">
      <c r="B51" s="98" t="s">
        <v>3</v>
      </c>
      <c r="C51" s="80"/>
      <c r="D51" s="80"/>
      <c r="E51" s="113"/>
      <c r="G51" s="114" t="s">
        <v>118</v>
      </c>
      <c r="M51" s="98" t="s">
        <v>5</v>
      </c>
      <c r="N51" s="80"/>
      <c r="O51" s="80"/>
      <c r="P51" s="113"/>
    </row>
    <row r="52" spans="2:30" ht="21.5" customHeight="1" x14ac:dyDescent="0.35">
      <c r="B52" s="83" t="s">
        <v>6</v>
      </c>
      <c r="C52" s="84"/>
      <c r="D52" s="84">
        <v>67500</v>
      </c>
      <c r="E52" s="89">
        <v>86100</v>
      </c>
      <c r="G52" s="115" t="s">
        <v>119</v>
      </c>
      <c r="H52" s="116"/>
      <c r="I52" s="117"/>
      <c r="J52" s="118">
        <f>P55/O55-1</f>
        <v>0.17013888888888884</v>
      </c>
      <c r="K52" s="37" t="s">
        <v>120</v>
      </c>
      <c r="M52" s="83" t="s">
        <v>8</v>
      </c>
      <c r="N52" s="84"/>
      <c r="O52" s="84">
        <v>1200000</v>
      </c>
      <c r="P52" s="89">
        <v>1400000</v>
      </c>
      <c r="R52" s="29"/>
      <c r="S52" s="30"/>
      <c r="T52" s="31"/>
      <c r="X52" t="s">
        <v>9</v>
      </c>
    </row>
    <row r="53" spans="2:30" ht="21.5" customHeight="1" x14ac:dyDescent="0.35">
      <c r="B53" s="83" t="s">
        <v>10</v>
      </c>
      <c r="C53" s="84"/>
      <c r="D53" s="84">
        <v>67500</v>
      </c>
      <c r="E53" s="89">
        <v>87000</v>
      </c>
      <c r="G53" s="115"/>
      <c r="H53" s="116"/>
      <c r="I53" s="117"/>
      <c r="J53" s="117"/>
      <c r="M53" s="83" t="s">
        <v>12</v>
      </c>
      <c r="N53" s="84"/>
      <c r="O53" s="84">
        <v>180000</v>
      </c>
      <c r="P53" s="89">
        <v>210000</v>
      </c>
      <c r="R53" s="35" t="s">
        <v>13</v>
      </c>
      <c r="S53" t="s">
        <v>14</v>
      </c>
      <c r="T53" s="36"/>
    </row>
    <row r="54" spans="2:30" ht="21.5" customHeight="1" x14ac:dyDescent="0.35">
      <c r="B54" s="83" t="s">
        <v>15</v>
      </c>
      <c r="C54" s="84"/>
      <c r="D54" s="84">
        <v>52500</v>
      </c>
      <c r="E54" s="89">
        <v>65000</v>
      </c>
      <c r="G54" s="119" t="s">
        <v>121</v>
      </c>
      <c r="H54" s="119"/>
      <c r="I54" s="120" t="s">
        <v>122</v>
      </c>
      <c r="J54" s="117"/>
      <c r="M54" s="83" t="s">
        <v>17</v>
      </c>
      <c r="N54" s="84"/>
      <c r="O54" s="85">
        <v>60000</v>
      </c>
      <c r="P54" s="86">
        <v>75000</v>
      </c>
      <c r="R54" s="35" t="s">
        <v>18</v>
      </c>
      <c r="S54" t="s">
        <v>19</v>
      </c>
      <c r="T54" s="36"/>
    </row>
    <row r="55" spans="2:30" ht="21.5" customHeight="1" x14ac:dyDescent="0.35">
      <c r="B55" s="83" t="s">
        <v>20</v>
      </c>
      <c r="C55" s="84"/>
      <c r="D55" s="85">
        <v>15000</v>
      </c>
      <c r="E55" s="86">
        <v>13000</v>
      </c>
      <c r="G55" s="115" t="s">
        <v>123</v>
      </c>
      <c r="H55" s="116"/>
      <c r="I55" s="121">
        <f>+D56/D77</f>
        <v>1.7532467532467533</v>
      </c>
      <c r="J55" s="121">
        <f>E56/E77</f>
        <v>2.0924999999999998</v>
      </c>
      <c r="K55" s="37" t="s">
        <v>124</v>
      </c>
      <c r="M55" s="83" t="s">
        <v>22</v>
      </c>
      <c r="N55" s="81"/>
      <c r="O55" s="81">
        <v>1440000</v>
      </c>
      <c r="P55" s="88">
        <v>1685000</v>
      </c>
      <c r="R55" s="35" t="s">
        <v>23</v>
      </c>
      <c r="S55" t="s">
        <v>19</v>
      </c>
      <c r="T55" s="36"/>
      <c r="U55" t="s">
        <v>24</v>
      </c>
      <c r="Z55" t="s">
        <v>25</v>
      </c>
      <c r="AA55">
        <v>100</v>
      </c>
      <c r="AC55" t="s">
        <v>7</v>
      </c>
      <c r="AD55">
        <v>80</v>
      </c>
    </row>
    <row r="56" spans="2:30" ht="21.5" customHeight="1" x14ac:dyDescent="0.35">
      <c r="B56" s="83" t="s">
        <v>26</v>
      </c>
      <c r="C56" s="81"/>
      <c r="D56" s="81">
        <v>202500</v>
      </c>
      <c r="E56" s="88">
        <v>251100</v>
      </c>
      <c r="G56" s="115" t="s">
        <v>125</v>
      </c>
      <c r="H56" s="116"/>
      <c r="I56" s="121">
        <f>+(D52+D53)/D77</f>
        <v>1.1688311688311688</v>
      </c>
      <c r="J56" s="121">
        <f>(E52+E53)/E77</f>
        <v>1.4424999999999999</v>
      </c>
      <c r="K56" s="37" t="s">
        <v>126</v>
      </c>
      <c r="M56" s="83"/>
      <c r="N56" s="81"/>
      <c r="O56" s="81"/>
      <c r="P56" s="88"/>
      <c r="R56" s="35" t="s">
        <v>27</v>
      </c>
      <c r="S56" t="s">
        <v>14</v>
      </c>
      <c r="T56" s="36"/>
      <c r="Z56" t="s">
        <v>28</v>
      </c>
      <c r="AA56">
        <v>20</v>
      </c>
      <c r="AC56" t="s">
        <v>29</v>
      </c>
      <c r="AD56">
        <v>-1</v>
      </c>
    </row>
    <row r="57" spans="2:30" ht="21.5" customHeight="1" x14ac:dyDescent="0.35">
      <c r="B57" s="83"/>
      <c r="C57" s="81"/>
      <c r="D57" s="81"/>
      <c r="E57" s="88"/>
      <c r="G57" s="115" t="s">
        <v>127</v>
      </c>
      <c r="H57" s="116"/>
      <c r="I57" s="121">
        <f>+D52/D77</f>
        <v>0.58441558441558439</v>
      </c>
      <c r="J57" s="121">
        <f>E52/E77</f>
        <v>0.71750000000000003</v>
      </c>
      <c r="K57" s="122" t="s">
        <v>128</v>
      </c>
      <c r="M57" s="98" t="s">
        <v>31</v>
      </c>
      <c r="N57" s="81"/>
      <c r="O57" s="81"/>
      <c r="P57" s="88"/>
      <c r="R57" s="35" t="s">
        <v>32</v>
      </c>
      <c r="S57" t="s">
        <v>19</v>
      </c>
      <c r="T57" s="36"/>
      <c r="U57" s="52">
        <v>20</v>
      </c>
      <c r="Z57" t="s">
        <v>33</v>
      </c>
      <c r="AA57">
        <f>+AA55-AA56</f>
        <v>80</v>
      </c>
      <c r="AC57" t="s">
        <v>34</v>
      </c>
      <c r="AD57">
        <v>79</v>
      </c>
    </row>
    <row r="58" spans="2:30" ht="21.5" customHeight="1" x14ac:dyDescent="0.35">
      <c r="B58" s="98" t="s">
        <v>35</v>
      </c>
      <c r="C58" s="81"/>
      <c r="D58" s="81"/>
      <c r="E58" s="88"/>
      <c r="F58" s="37" t="s">
        <v>129</v>
      </c>
      <c r="G58" s="115" t="s">
        <v>130</v>
      </c>
      <c r="H58" s="116"/>
      <c r="I58" s="123"/>
      <c r="J58" s="121">
        <f>P55/AVERAGE(D53:E53)</f>
        <v>21.812297734627833</v>
      </c>
      <c r="K58" s="37" t="s">
        <v>131</v>
      </c>
      <c r="M58" s="83" t="s">
        <v>8</v>
      </c>
      <c r="N58" s="84"/>
      <c r="O58" s="84">
        <v>330000</v>
      </c>
      <c r="P58" s="89">
        <v>405000</v>
      </c>
      <c r="R58" s="35" t="s">
        <v>37</v>
      </c>
      <c r="S58" t="s">
        <v>14</v>
      </c>
      <c r="T58" s="36"/>
      <c r="U58" t="s">
        <v>38</v>
      </c>
      <c r="V58" s="52">
        <v>10</v>
      </c>
    </row>
    <row r="59" spans="2:30" ht="21.5" customHeight="1" x14ac:dyDescent="0.35">
      <c r="B59" s="83" t="s">
        <v>39</v>
      </c>
      <c r="C59" s="84"/>
      <c r="D59" s="84">
        <v>3750000</v>
      </c>
      <c r="E59" s="88">
        <v>3750000</v>
      </c>
      <c r="G59" s="115" t="s">
        <v>132</v>
      </c>
      <c r="H59" s="116"/>
      <c r="I59" s="124"/>
      <c r="J59" s="125">
        <f>365/J58</f>
        <v>16.733679525222552</v>
      </c>
      <c r="K59" s="37" t="s">
        <v>133</v>
      </c>
      <c r="M59" s="83" t="s">
        <v>12</v>
      </c>
      <c r="N59" s="84"/>
      <c r="O59" s="84">
        <v>150000</v>
      </c>
      <c r="P59" s="89">
        <v>172500</v>
      </c>
      <c r="R59" s="59"/>
      <c r="S59" s="60"/>
      <c r="T59" s="61"/>
      <c r="U59" t="s">
        <v>41</v>
      </c>
      <c r="V59" s="52">
        <v>5</v>
      </c>
      <c r="AD59" t="s">
        <v>42</v>
      </c>
    </row>
    <row r="60" spans="2:30" ht="21.5" customHeight="1" x14ac:dyDescent="0.35">
      <c r="B60" s="83" t="s">
        <v>43</v>
      </c>
      <c r="C60" s="84"/>
      <c r="D60" s="84">
        <v>675000</v>
      </c>
      <c r="E60" s="89">
        <v>800000</v>
      </c>
      <c r="G60" s="115"/>
      <c r="I60" s="117"/>
      <c r="J60" s="117"/>
      <c r="M60" s="83" t="s">
        <v>17</v>
      </c>
      <c r="N60" s="84"/>
      <c r="O60" s="85">
        <v>37500</v>
      </c>
      <c r="P60" s="86">
        <v>52500</v>
      </c>
      <c r="U60" t="s">
        <v>45</v>
      </c>
      <c r="V60" s="52">
        <v>5</v>
      </c>
    </row>
    <row r="61" spans="2:30" ht="21.5" customHeight="1" x14ac:dyDescent="0.35">
      <c r="B61" s="83" t="s">
        <v>46</v>
      </c>
      <c r="C61" s="84"/>
      <c r="D61" s="85">
        <v>75000</v>
      </c>
      <c r="E61" s="86">
        <v>100000</v>
      </c>
      <c r="G61" s="119" t="s">
        <v>134</v>
      </c>
      <c r="H61" s="37"/>
      <c r="I61" s="117"/>
      <c r="J61" s="117"/>
      <c r="M61" s="83" t="s">
        <v>48</v>
      </c>
      <c r="N61" s="81"/>
      <c r="O61" s="81">
        <v>517500</v>
      </c>
      <c r="P61" s="88">
        <v>630000</v>
      </c>
      <c r="V61" s="52">
        <f>SUM(V58:V60)</f>
        <v>20</v>
      </c>
    </row>
    <row r="62" spans="2:30" ht="21.5" customHeight="1" x14ac:dyDescent="0.35">
      <c r="B62" s="83" t="s">
        <v>49</v>
      </c>
      <c r="C62" s="81"/>
      <c r="D62" s="81">
        <v>4500000</v>
      </c>
      <c r="E62" s="88">
        <v>4650000</v>
      </c>
      <c r="G62" s="115"/>
      <c r="I62" s="126" t="s">
        <v>135</v>
      </c>
      <c r="J62" s="127"/>
      <c r="M62" s="83"/>
      <c r="N62" s="81"/>
      <c r="O62" s="81"/>
      <c r="P62" s="88"/>
    </row>
    <row r="63" spans="2:30" ht="21.5" customHeight="1" x14ac:dyDescent="0.35">
      <c r="B63" s="90" t="s">
        <v>51</v>
      </c>
      <c r="C63" s="91"/>
      <c r="D63" s="128">
        <v>-450000</v>
      </c>
      <c r="E63" s="129">
        <v>-550000</v>
      </c>
      <c r="G63" s="115" t="s">
        <v>136</v>
      </c>
      <c r="I63" s="118">
        <f>+(D76+D79)/(D76+D79+D89)</f>
        <v>0.41132838840188807</v>
      </c>
      <c r="J63" s="118">
        <f>(E76+E79)/(E76+E79+E89)</f>
        <v>0.37291716065616176</v>
      </c>
      <c r="K63" s="130" t="s">
        <v>137</v>
      </c>
      <c r="M63" s="83" t="s">
        <v>53</v>
      </c>
      <c r="N63" s="81"/>
      <c r="O63" s="81">
        <v>922500</v>
      </c>
      <c r="P63" s="88">
        <v>1055000</v>
      </c>
      <c r="U63" s="69" t="s">
        <v>54</v>
      </c>
      <c r="V63" s="52">
        <v>100</v>
      </c>
    </row>
    <row r="64" spans="2:30" ht="21.5" customHeight="1" x14ac:dyDescent="0.35">
      <c r="B64" s="83" t="s">
        <v>55</v>
      </c>
      <c r="C64" s="81"/>
      <c r="D64" s="81">
        <v>4050000</v>
      </c>
      <c r="E64" s="88">
        <v>4100000</v>
      </c>
      <c r="G64" s="131" t="s">
        <v>138</v>
      </c>
      <c r="I64" s="121">
        <f>+O71/O77</f>
        <v>4.010416666666667</v>
      </c>
      <c r="J64" s="121">
        <f>P71/P77</f>
        <v>4.9227941176470589</v>
      </c>
      <c r="K64" s="130" t="s">
        <v>139</v>
      </c>
      <c r="M64" s="83"/>
      <c r="N64" s="81"/>
      <c r="O64" s="81"/>
      <c r="P64" s="88"/>
      <c r="R64" t="s">
        <v>57</v>
      </c>
    </row>
    <row r="65" spans="2:28" ht="21.5" customHeight="1" x14ac:dyDescent="0.35">
      <c r="B65" s="83"/>
      <c r="C65" s="81"/>
      <c r="D65" s="81"/>
      <c r="E65" s="88"/>
      <c r="G65" s="131" t="s">
        <v>140</v>
      </c>
      <c r="I65" s="121">
        <f>+(D76+D79)/O71</f>
        <v>3.168831168831169</v>
      </c>
      <c r="J65" s="121">
        <f>(E76+E79)/P71</f>
        <v>2.5840179238237493</v>
      </c>
      <c r="K65" s="37" t="s">
        <v>141</v>
      </c>
      <c r="M65" s="98" t="s">
        <v>58</v>
      </c>
      <c r="N65" s="81"/>
      <c r="O65" s="81"/>
      <c r="P65" s="88"/>
      <c r="R65" t="s">
        <v>59</v>
      </c>
      <c r="U65" t="s">
        <v>25</v>
      </c>
      <c r="V65" s="52">
        <v>100</v>
      </c>
      <c r="X65" t="s">
        <v>60</v>
      </c>
      <c r="Y65">
        <v>80</v>
      </c>
    </row>
    <row r="66" spans="2:28" ht="21.5" customHeight="1" x14ac:dyDescent="0.35">
      <c r="B66" s="83" t="s">
        <v>61</v>
      </c>
      <c r="C66" s="84"/>
      <c r="D66" s="84">
        <v>300000</v>
      </c>
      <c r="E66" s="89">
        <v>400000</v>
      </c>
      <c r="G66" s="115"/>
      <c r="I66" s="117"/>
      <c r="J66" s="117"/>
      <c r="M66" s="83" t="s">
        <v>63</v>
      </c>
      <c r="N66" s="84"/>
      <c r="O66" s="84">
        <v>217500</v>
      </c>
      <c r="P66" s="89">
        <v>247500</v>
      </c>
      <c r="U66" t="s">
        <v>64</v>
      </c>
      <c r="V66" s="52">
        <f>+V61</f>
        <v>20</v>
      </c>
      <c r="X66" t="s">
        <v>29</v>
      </c>
      <c r="Y66">
        <v>-1</v>
      </c>
      <c r="Z66" t="s">
        <v>65</v>
      </c>
      <c r="AB66" t="s">
        <v>66</v>
      </c>
    </row>
    <row r="67" spans="2:28" ht="21.5" customHeight="1" x14ac:dyDescent="0.35">
      <c r="B67" s="83"/>
      <c r="C67" s="81"/>
      <c r="D67" s="81"/>
      <c r="E67" s="88"/>
      <c r="G67" s="119" t="s">
        <v>142</v>
      </c>
      <c r="I67" s="117"/>
      <c r="J67" s="117"/>
      <c r="M67" s="83" t="s">
        <v>67</v>
      </c>
      <c r="N67" s="84"/>
      <c r="O67" s="84">
        <v>112500</v>
      </c>
      <c r="P67" s="89">
        <v>120000</v>
      </c>
      <c r="U67" t="s">
        <v>33</v>
      </c>
      <c r="V67" s="52">
        <f>+V65-V66</f>
        <v>80</v>
      </c>
    </row>
    <row r="68" spans="2:28" ht="21.5" customHeight="1" thickBot="1" x14ac:dyDescent="0.4">
      <c r="B68" s="83" t="s">
        <v>68</v>
      </c>
      <c r="C68" s="81"/>
      <c r="D68" s="132">
        <v>4552500</v>
      </c>
      <c r="E68" s="133">
        <v>4751100</v>
      </c>
      <c r="F68" s="37" t="s">
        <v>143</v>
      </c>
      <c r="G68" s="115" t="s">
        <v>144</v>
      </c>
      <c r="I68" s="117"/>
      <c r="J68" s="121">
        <f>P61/AVERAGE(D54:E54)</f>
        <v>10.723404255319149</v>
      </c>
      <c r="K68" s="130" t="s">
        <v>145</v>
      </c>
      <c r="M68" s="83" t="s">
        <v>70</v>
      </c>
      <c r="N68" s="84"/>
      <c r="O68" s="85">
        <v>15000</v>
      </c>
      <c r="P68" s="86">
        <v>18000</v>
      </c>
      <c r="X68" t="s">
        <v>71</v>
      </c>
      <c r="Y68">
        <v>79</v>
      </c>
    </row>
    <row r="69" spans="2:28" ht="21.5" customHeight="1" thickTop="1" x14ac:dyDescent="0.35">
      <c r="B69" s="83"/>
      <c r="C69" s="81"/>
      <c r="D69" s="81"/>
      <c r="E69" s="88"/>
      <c r="G69" s="115" t="s">
        <v>146</v>
      </c>
      <c r="I69" s="117"/>
      <c r="J69" s="125">
        <f>365/J68</f>
        <v>34.037698412698411</v>
      </c>
      <c r="K69" s="37" t="s">
        <v>147</v>
      </c>
      <c r="M69" s="83" t="s">
        <v>73</v>
      </c>
      <c r="N69" s="81"/>
      <c r="O69" s="81">
        <v>345000</v>
      </c>
      <c r="P69" s="88">
        <v>385500</v>
      </c>
      <c r="V69" s="52">
        <v>79</v>
      </c>
    </row>
    <row r="70" spans="2:28" ht="21.5" customHeight="1" x14ac:dyDescent="0.35">
      <c r="B70" s="98" t="s">
        <v>74</v>
      </c>
      <c r="C70" s="81"/>
      <c r="D70" s="81"/>
      <c r="E70" s="88"/>
      <c r="G70" s="115"/>
      <c r="I70" s="117"/>
      <c r="J70" s="117"/>
      <c r="M70" s="83"/>
      <c r="N70" s="81"/>
      <c r="O70" s="94"/>
      <c r="P70" s="95"/>
    </row>
    <row r="71" spans="2:28" ht="21.5" customHeight="1" x14ac:dyDescent="0.35">
      <c r="B71" s="83"/>
      <c r="C71" s="81"/>
      <c r="D71" s="81"/>
      <c r="E71" s="88"/>
      <c r="G71" s="119" t="s">
        <v>148</v>
      </c>
      <c r="I71" s="117"/>
      <c r="J71" s="117"/>
      <c r="M71" s="98" t="s">
        <v>77</v>
      </c>
      <c r="N71" s="81"/>
      <c r="O71" s="94">
        <v>577500</v>
      </c>
      <c r="P71" s="95">
        <v>669500</v>
      </c>
    </row>
    <row r="72" spans="2:28" ht="21.5" customHeight="1" x14ac:dyDescent="0.35">
      <c r="B72" s="98" t="s">
        <v>78</v>
      </c>
      <c r="C72" s="81"/>
      <c r="D72" s="81"/>
      <c r="E72" s="88"/>
      <c r="G72" s="115" t="s">
        <v>149</v>
      </c>
      <c r="I72" s="118">
        <f>+O63/O55</f>
        <v>0.640625</v>
      </c>
      <c r="J72" s="118">
        <f>P63/P55</f>
        <v>0.62611275964391688</v>
      </c>
      <c r="K72" s="37" t="s">
        <v>150</v>
      </c>
      <c r="M72" s="83"/>
      <c r="N72" s="81"/>
      <c r="O72" s="81"/>
      <c r="P72" s="88"/>
    </row>
    <row r="73" spans="2:28" ht="21.5" customHeight="1" x14ac:dyDescent="0.35">
      <c r="B73" s="83" t="s">
        <v>79</v>
      </c>
      <c r="C73" s="84"/>
      <c r="D73" s="84">
        <v>52500</v>
      </c>
      <c r="E73" s="89">
        <v>65000</v>
      </c>
      <c r="G73" s="115" t="s">
        <v>151</v>
      </c>
      <c r="I73" s="118">
        <f>+O71/O55</f>
        <v>0.40104166666666669</v>
      </c>
      <c r="J73" s="118">
        <f>P71/P55</f>
        <v>0.3973293768545994</v>
      </c>
      <c r="K73" s="130" t="s">
        <v>152</v>
      </c>
      <c r="M73" s="98" t="s">
        <v>81</v>
      </c>
      <c r="N73" s="84"/>
      <c r="O73" s="84">
        <v>90000</v>
      </c>
      <c r="P73" s="92">
        <v>100000</v>
      </c>
    </row>
    <row r="74" spans="2:28" ht="21.5" customHeight="1" x14ac:dyDescent="0.35">
      <c r="B74" s="83" t="s">
        <v>82</v>
      </c>
      <c r="C74" s="84"/>
      <c r="D74" s="84">
        <v>18000</v>
      </c>
      <c r="E74" s="89">
        <v>15000</v>
      </c>
      <c r="F74" s="37" t="s">
        <v>129</v>
      </c>
      <c r="G74" s="115" t="s">
        <v>153</v>
      </c>
      <c r="I74" s="117"/>
      <c r="J74" s="118">
        <f>P83/AVERAGE(D68:E68)</f>
        <v>5.591383980394686E-2</v>
      </c>
      <c r="K74" s="37" t="s">
        <v>154</v>
      </c>
      <c r="M74" s="134"/>
      <c r="N74" s="81"/>
      <c r="O74" s="81"/>
      <c r="P74" s="88"/>
    </row>
    <row r="75" spans="2:28" ht="21.5" customHeight="1" x14ac:dyDescent="0.35">
      <c r="B75" s="83" t="s">
        <v>83</v>
      </c>
      <c r="C75" s="84"/>
      <c r="D75" s="84">
        <v>15000</v>
      </c>
      <c r="E75" s="89">
        <v>10000</v>
      </c>
      <c r="F75" s="37" t="s">
        <v>129</v>
      </c>
      <c r="G75" s="115" t="s">
        <v>155</v>
      </c>
      <c r="I75" s="117"/>
      <c r="J75" s="118">
        <f>P83/AVERAGE(D89:E89)</f>
        <v>9.4101047376132854E-2</v>
      </c>
      <c r="K75" s="37" t="s">
        <v>156</v>
      </c>
      <c r="M75" s="98" t="s">
        <v>85</v>
      </c>
      <c r="N75" s="81"/>
      <c r="O75" s="81">
        <v>487500</v>
      </c>
      <c r="P75" s="88">
        <f>+P71-P73</f>
        <v>569500</v>
      </c>
    </row>
    <row r="76" spans="2:28" ht="21.5" customHeight="1" x14ac:dyDescent="0.35">
      <c r="B76" s="83" t="s">
        <v>86</v>
      </c>
      <c r="C76" s="84"/>
      <c r="D76" s="85">
        <v>30000</v>
      </c>
      <c r="E76" s="86">
        <v>30000</v>
      </c>
      <c r="M76" s="83"/>
      <c r="N76" s="81"/>
      <c r="O76" s="81"/>
      <c r="P76" s="88"/>
      <c r="U76" s="37" t="s">
        <v>88</v>
      </c>
      <c r="V76" s="37" t="s">
        <v>89</v>
      </c>
    </row>
    <row r="77" spans="2:28" ht="21.5" customHeight="1" x14ac:dyDescent="0.35">
      <c r="B77" s="83" t="s">
        <v>90</v>
      </c>
      <c r="C77" s="81"/>
      <c r="D77" s="81">
        <v>115500</v>
      </c>
      <c r="E77" s="88">
        <v>120000</v>
      </c>
      <c r="M77" s="98" t="s">
        <v>92</v>
      </c>
      <c r="N77" s="81"/>
      <c r="O77" s="81">
        <v>144000</v>
      </c>
      <c r="P77" s="92">
        <v>136000</v>
      </c>
      <c r="U77" s="37" t="s">
        <v>93</v>
      </c>
      <c r="V77" s="37" t="s">
        <v>94</v>
      </c>
    </row>
    <row r="78" spans="2:28" ht="21.5" customHeight="1" x14ac:dyDescent="0.35">
      <c r="B78" s="83"/>
      <c r="C78" s="81"/>
      <c r="D78" s="81"/>
      <c r="E78" s="88"/>
      <c r="M78" s="83"/>
      <c r="N78" s="81"/>
      <c r="O78" s="94"/>
      <c r="P78" s="95"/>
      <c r="U78" s="37" t="s">
        <v>96</v>
      </c>
      <c r="V78" s="37" t="s">
        <v>94</v>
      </c>
    </row>
    <row r="79" spans="2:28" ht="21.5" customHeight="1" x14ac:dyDescent="0.35">
      <c r="B79" s="83" t="s">
        <v>97</v>
      </c>
      <c r="C79" s="84"/>
      <c r="D79" s="84">
        <v>1800000</v>
      </c>
      <c r="E79" s="89">
        <v>1700000</v>
      </c>
      <c r="M79" s="83" t="s">
        <v>99</v>
      </c>
      <c r="N79" s="81"/>
      <c r="O79" s="81">
        <v>343500</v>
      </c>
      <c r="P79" s="88">
        <f>+P75-P77</f>
        <v>433500</v>
      </c>
      <c r="U79" s="37" t="s">
        <v>100</v>
      </c>
      <c r="V79" s="37" t="s">
        <v>89</v>
      </c>
    </row>
    <row r="80" spans="2:28" ht="21.5" customHeight="1" x14ac:dyDescent="0.35">
      <c r="B80" s="83"/>
      <c r="C80" s="81"/>
      <c r="D80" s="81"/>
      <c r="E80" s="88"/>
      <c r="M80" s="83"/>
      <c r="N80" s="81"/>
      <c r="O80" s="81"/>
      <c r="P80" s="88"/>
      <c r="U80" s="37" t="s">
        <v>101</v>
      </c>
      <c r="V80" s="37" t="s">
        <v>94</v>
      </c>
    </row>
    <row r="81" spans="2:22" ht="21.5" customHeight="1" x14ac:dyDescent="0.35">
      <c r="B81" s="90" t="s">
        <v>102</v>
      </c>
      <c r="C81" s="91"/>
      <c r="D81" s="91">
        <v>18000</v>
      </c>
      <c r="E81" s="92">
        <v>22000</v>
      </c>
      <c r="M81" s="98" t="s">
        <v>104</v>
      </c>
      <c r="N81" s="135"/>
      <c r="O81" s="81">
        <v>137400</v>
      </c>
      <c r="P81" s="92">
        <f>+P79*0.4</f>
        <v>173400</v>
      </c>
      <c r="Q81" s="22">
        <f>+P81-4000</f>
        <v>169400</v>
      </c>
      <c r="R81" t="s">
        <v>105</v>
      </c>
      <c r="U81" s="37" t="s">
        <v>106</v>
      </c>
      <c r="V81" s="37" t="s">
        <v>89</v>
      </c>
    </row>
    <row r="82" spans="2:22" ht="21.5" customHeight="1" x14ac:dyDescent="0.35">
      <c r="B82" s="83"/>
      <c r="C82" s="81"/>
      <c r="D82" s="94"/>
      <c r="E82" s="95"/>
      <c r="M82" s="83"/>
      <c r="N82" s="81"/>
      <c r="O82" s="81"/>
      <c r="P82" s="88"/>
    </row>
    <row r="83" spans="2:22" ht="21.5" customHeight="1" thickBot="1" x14ac:dyDescent="0.4">
      <c r="B83" s="83" t="s">
        <v>107</v>
      </c>
      <c r="C83" s="81"/>
      <c r="D83" s="81">
        <v>1933500</v>
      </c>
      <c r="E83" s="88">
        <v>1842000</v>
      </c>
      <c r="M83" s="83" t="s">
        <v>7</v>
      </c>
      <c r="N83" s="81"/>
      <c r="O83" s="132">
        <v>206100</v>
      </c>
      <c r="P83" s="133">
        <f>+P79-P81</f>
        <v>260100</v>
      </c>
    </row>
    <row r="84" spans="2:22" ht="21.5" customHeight="1" thickTop="1" x14ac:dyDescent="0.35">
      <c r="B84" s="83"/>
      <c r="C84" s="81"/>
      <c r="D84" s="81"/>
      <c r="E84" s="88"/>
      <c r="M84" s="83"/>
      <c r="N84" s="80"/>
      <c r="O84" s="80"/>
      <c r="P84" s="113"/>
    </row>
    <row r="85" spans="2:22" ht="21.5" customHeight="1" x14ac:dyDescent="0.35">
      <c r="B85" s="98" t="s">
        <v>109</v>
      </c>
      <c r="C85" s="81"/>
      <c r="D85" s="81"/>
      <c r="E85" s="88"/>
      <c r="G85" s="114"/>
      <c r="M85" s="83"/>
      <c r="N85" s="80"/>
      <c r="O85" s="80"/>
      <c r="P85" s="113"/>
    </row>
    <row r="86" spans="2:22" x14ac:dyDescent="0.35">
      <c r="B86" s="83" t="s">
        <v>111</v>
      </c>
      <c r="C86" s="84"/>
      <c r="D86" s="84">
        <v>1500000</v>
      </c>
      <c r="E86" s="89">
        <v>1500000</v>
      </c>
      <c r="M86" s="83"/>
      <c r="N86" s="80"/>
      <c r="O86" s="80"/>
      <c r="P86" s="113"/>
    </row>
    <row r="87" spans="2:22" x14ac:dyDescent="0.35">
      <c r="B87" s="83" t="s">
        <v>112</v>
      </c>
      <c r="C87" s="84"/>
      <c r="D87" s="84">
        <v>0</v>
      </c>
      <c r="E87" s="89">
        <v>30000</v>
      </c>
      <c r="M87" s="83"/>
      <c r="N87" s="80"/>
      <c r="O87" s="80"/>
      <c r="P87" s="113"/>
    </row>
    <row r="88" spans="2:22" x14ac:dyDescent="0.35">
      <c r="B88" s="83" t="s">
        <v>113</v>
      </c>
      <c r="C88" s="81"/>
      <c r="D88" s="94">
        <v>1119000</v>
      </c>
      <c r="E88" s="95">
        <v>1379100</v>
      </c>
      <c r="M88" s="83"/>
      <c r="N88" s="80"/>
      <c r="O88" s="80"/>
      <c r="P88" s="113"/>
    </row>
    <row r="89" spans="2:22" x14ac:dyDescent="0.35">
      <c r="B89" s="83" t="s">
        <v>114</v>
      </c>
      <c r="C89" s="81"/>
      <c r="D89" s="81">
        <v>2619000</v>
      </c>
      <c r="E89" s="88">
        <v>2909100</v>
      </c>
      <c r="M89" s="83"/>
      <c r="N89" s="80"/>
      <c r="O89" s="80"/>
      <c r="P89" s="113"/>
    </row>
    <row r="90" spans="2:22" x14ac:dyDescent="0.35">
      <c r="B90" s="83"/>
      <c r="C90" s="81"/>
      <c r="D90" s="81"/>
      <c r="E90" s="88"/>
      <c r="M90" s="83"/>
      <c r="N90" s="80"/>
      <c r="O90" s="80"/>
      <c r="P90" s="113"/>
    </row>
    <row r="91" spans="2:22" ht="15" thickBot="1" x14ac:dyDescent="0.4">
      <c r="B91" s="83" t="s">
        <v>115</v>
      </c>
      <c r="C91" s="81"/>
      <c r="D91" s="132">
        <v>4552500</v>
      </c>
      <c r="E91" s="133">
        <v>4751100</v>
      </c>
      <c r="M91" s="83"/>
      <c r="N91" s="80"/>
      <c r="O91" s="80"/>
      <c r="P91" s="113"/>
    </row>
    <row r="92" spans="2:22" ht="15.5" thickTop="1" thickBot="1" x14ac:dyDescent="0.4">
      <c r="B92" s="136"/>
      <c r="C92" s="137"/>
      <c r="D92" s="137"/>
      <c r="E92" s="138"/>
      <c r="M92" s="136"/>
      <c r="N92" s="139"/>
      <c r="O92" s="139"/>
      <c r="P92" s="140"/>
    </row>
    <row r="94" spans="2:22" x14ac:dyDescent="0.35">
      <c r="G94" s="114"/>
    </row>
    <row r="95" spans="2:22" x14ac:dyDescent="0.35">
      <c r="G95" s="37"/>
    </row>
    <row r="96" spans="2:22" x14ac:dyDescent="0.35">
      <c r="G96" s="23"/>
    </row>
    <row r="97" spans="7:21" x14ac:dyDescent="0.35">
      <c r="G97" s="114"/>
    </row>
    <row r="100" spans="7:21" x14ac:dyDescent="0.35">
      <c r="G100" s="37"/>
      <c r="U100" s="130" t="s">
        <v>157</v>
      </c>
    </row>
    <row r="101" spans="7:21" x14ac:dyDescent="0.35">
      <c r="G101" s="37"/>
      <c r="U101" s="130" t="s">
        <v>158</v>
      </c>
    </row>
    <row r="102" spans="7:21" x14ac:dyDescent="0.35">
      <c r="G102" s="37"/>
      <c r="U102" s="130" t="s">
        <v>159</v>
      </c>
    </row>
    <row r="103" spans="7:21" x14ac:dyDescent="0.35">
      <c r="G103" s="37"/>
    </row>
    <row r="104" spans="7:21" x14ac:dyDescent="0.35">
      <c r="G104" s="37"/>
    </row>
    <row r="105" spans="7:21" x14ac:dyDescent="0.35">
      <c r="G105" s="37"/>
    </row>
    <row r="106" spans="7:21" x14ac:dyDescent="0.35">
      <c r="G106" s="37"/>
    </row>
    <row r="107" spans="7:21" x14ac:dyDescent="0.35">
      <c r="G107" s="37"/>
    </row>
    <row r="108" spans="7:21" x14ac:dyDescent="0.35">
      <c r="G108" s="37"/>
    </row>
    <row r="109" spans="7:21" x14ac:dyDescent="0.35">
      <c r="G10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6DF1-5B86-40E8-B5E9-A474750B17ED}">
  <dimension ref="B1:AD109"/>
  <sheetViews>
    <sheetView topLeftCell="A31" workbookViewId="0">
      <selection activeCell="E4" sqref="E4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3.6328125" customWidth="1"/>
    <col min="7" max="7" width="24" customWidth="1"/>
    <col min="9" max="9" width="8.90625" customWidth="1"/>
    <col min="10" max="10" width="11.36328125" customWidth="1"/>
    <col min="11" max="11" width="3.6328125" customWidth="1"/>
    <col min="12" max="12" width="3.26953125" customWidth="1"/>
    <col min="13" max="13" width="26.90625" customWidth="1"/>
    <col min="14" max="14" width="2.54296875" customWidth="1"/>
    <col min="15" max="16" width="12.81640625" customWidth="1"/>
    <col min="18" max="18" width="11.90625" customWidth="1"/>
    <col min="21" max="21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7.7265625" customWidth="1"/>
    <col min="263" max="263" width="24" customWidth="1"/>
    <col min="265" max="265" width="8.90625" customWidth="1"/>
    <col min="266" max="266" width="11.36328125" customWidth="1"/>
    <col min="267" max="267" width="31.36328125" customWidth="1"/>
    <col min="268" max="268" width="3.26953125" customWidth="1"/>
    <col min="269" max="269" width="26.90625" customWidth="1"/>
    <col min="270" max="270" width="2.54296875" customWidth="1"/>
    <col min="271" max="272" width="12.81640625" customWidth="1"/>
    <col min="274" max="274" width="11.90625" customWidth="1"/>
    <col min="277" max="277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7.7265625" customWidth="1"/>
    <col min="519" max="519" width="24" customWidth="1"/>
    <col min="521" max="521" width="8.90625" customWidth="1"/>
    <col min="522" max="522" width="11.36328125" customWidth="1"/>
    <col min="523" max="523" width="31.36328125" customWidth="1"/>
    <col min="524" max="524" width="3.26953125" customWidth="1"/>
    <col min="525" max="525" width="26.90625" customWidth="1"/>
    <col min="526" max="526" width="2.54296875" customWidth="1"/>
    <col min="527" max="528" width="12.81640625" customWidth="1"/>
    <col min="530" max="530" width="11.90625" customWidth="1"/>
    <col min="533" max="533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7.7265625" customWidth="1"/>
    <col min="775" max="775" width="24" customWidth="1"/>
    <col min="777" max="777" width="8.90625" customWidth="1"/>
    <col min="778" max="778" width="11.36328125" customWidth="1"/>
    <col min="779" max="779" width="31.36328125" customWidth="1"/>
    <col min="780" max="780" width="3.26953125" customWidth="1"/>
    <col min="781" max="781" width="26.90625" customWidth="1"/>
    <col min="782" max="782" width="2.54296875" customWidth="1"/>
    <col min="783" max="784" width="12.81640625" customWidth="1"/>
    <col min="786" max="786" width="11.90625" customWidth="1"/>
    <col min="789" max="789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7.7265625" customWidth="1"/>
    <col min="1031" max="1031" width="24" customWidth="1"/>
    <col min="1033" max="1033" width="8.90625" customWidth="1"/>
    <col min="1034" max="1034" width="11.36328125" customWidth="1"/>
    <col min="1035" max="1035" width="31.36328125" customWidth="1"/>
    <col min="1036" max="1036" width="3.26953125" customWidth="1"/>
    <col min="1037" max="1037" width="26.90625" customWidth="1"/>
    <col min="1038" max="1038" width="2.54296875" customWidth="1"/>
    <col min="1039" max="1040" width="12.81640625" customWidth="1"/>
    <col min="1042" max="1042" width="11.90625" customWidth="1"/>
    <col min="1045" max="1045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7.7265625" customWidth="1"/>
    <col min="1287" max="1287" width="24" customWidth="1"/>
    <col min="1289" max="1289" width="8.90625" customWidth="1"/>
    <col min="1290" max="1290" width="11.36328125" customWidth="1"/>
    <col min="1291" max="1291" width="31.36328125" customWidth="1"/>
    <col min="1292" max="1292" width="3.26953125" customWidth="1"/>
    <col min="1293" max="1293" width="26.90625" customWidth="1"/>
    <col min="1294" max="1294" width="2.54296875" customWidth="1"/>
    <col min="1295" max="1296" width="12.81640625" customWidth="1"/>
    <col min="1298" max="1298" width="11.90625" customWidth="1"/>
    <col min="1301" max="1301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7.7265625" customWidth="1"/>
    <col min="1543" max="1543" width="24" customWidth="1"/>
    <col min="1545" max="1545" width="8.90625" customWidth="1"/>
    <col min="1546" max="1546" width="11.36328125" customWidth="1"/>
    <col min="1547" max="1547" width="31.36328125" customWidth="1"/>
    <col min="1548" max="1548" width="3.26953125" customWidth="1"/>
    <col min="1549" max="1549" width="26.90625" customWidth="1"/>
    <col min="1550" max="1550" width="2.54296875" customWidth="1"/>
    <col min="1551" max="1552" width="12.81640625" customWidth="1"/>
    <col min="1554" max="1554" width="11.90625" customWidth="1"/>
    <col min="1557" max="1557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7.7265625" customWidth="1"/>
    <col min="1799" max="1799" width="24" customWidth="1"/>
    <col min="1801" max="1801" width="8.90625" customWidth="1"/>
    <col min="1802" max="1802" width="11.36328125" customWidth="1"/>
    <col min="1803" max="1803" width="31.36328125" customWidth="1"/>
    <col min="1804" max="1804" width="3.26953125" customWidth="1"/>
    <col min="1805" max="1805" width="26.90625" customWidth="1"/>
    <col min="1806" max="1806" width="2.54296875" customWidth="1"/>
    <col min="1807" max="1808" width="12.81640625" customWidth="1"/>
    <col min="1810" max="1810" width="11.90625" customWidth="1"/>
    <col min="1813" max="1813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7.7265625" customWidth="1"/>
    <col min="2055" max="2055" width="24" customWidth="1"/>
    <col min="2057" max="2057" width="8.90625" customWidth="1"/>
    <col min="2058" max="2058" width="11.36328125" customWidth="1"/>
    <col min="2059" max="2059" width="31.36328125" customWidth="1"/>
    <col min="2060" max="2060" width="3.26953125" customWidth="1"/>
    <col min="2061" max="2061" width="26.90625" customWidth="1"/>
    <col min="2062" max="2062" width="2.54296875" customWidth="1"/>
    <col min="2063" max="2064" width="12.81640625" customWidth="1"/>
    <col min="2066" max="2066" width="11.90625" customWidth="1"/>
    <col min="2069" max="2069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7.7265625" customWidth="1"/>
    <col min="2311" max="2311" width="24" customWidth="1"/>
    <col min="2313" max="2313" width="8.90625" customWidth="1"/>
    <col min="2314" max="2314" width="11.36328125" customWidth="1"/>
    <col min="2315" max="2315" width="31.36328125" customWidth="1"/>
    <col min="2316" max="2316" width="3.26953125" customWidth="1"/>
    <col min="2317" max="2317" width="26.90625" customWidth="1"/>
    <col min="2318" max="2318" width="2.54296875" customWidth="1"/>
    <col min="2319" max="2320" width="12.81640625" customWidth="1"/>
    <col min="2322" max="2322" width="11.90625" customWidth="1"/>
    <col min="2325" max="2325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7.7265625" customWidth="1"/>
    <col min="2567" max="2567" width="24" customWidth="1"/>
    <col min="2569" max="2569" width="8.90625" customWidth="1"/>
    <col min="2570" max="2570" width="11.36328125" customWidth="1"/>
    <col min="2571" max="2571" width="31.36328125" customWidth="1"/>
    <col min="2572" max="2572" width="3.26953125" customWidth="1"/>
    <col min="2573" max="2573" width="26.90625" customWidth="1"/>
    <col min="2574" max="2574" width="2.54296875" customWidth="1"/>
    <col min="2575" max="2576" width="12.81640625" customWidth="1"/>
    <col min="2578" max="2578" width="11.90625" customWidth="1"/>
    <col min="2581" max="2581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7.7265625" customWidth="1"/>
    <col min="2823" max="2823" width="24" customWidth="1"/>
    <col min="2825" max="2825" width="8.90625" customWidth="1"/>
    <col min="2826" max="2826" width="11.36328125" customWidth="1"/>
    <col min="2827" max="2827" width="31.36328125" customWidth="1"/>
    <col min="2828" max="2828" width="3.26953125" customWidth="1"/>
    <col min="2829" max="2829" width="26.90625" customWidth="1"/>
    <col min="2830" max="2830" width="2.54296875" customWidth="1"/>
    <col min="2831" max="2832" width="12.81640625" customWidth="1"/>
    <col min="2834" max="2834" width="11.90625" customWidth="1"/>
    <col min="2837" max="2837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7.7265625" customWidth="1"/>
    <col min="3079" max="3079" width="24" customWidth="1"/>
    <col min="3081" max="3081" width="8.90625" customWidth="1"/>
    <col min="3082" max="3082" width="11.36328125" customWidth="1"/>
    <col min="3083" max="3083" width="31.36328125" customWidth="1"/>
    <col min="3084" max="3084" width="3.26953125" customWidth="1"/>
    <col min="3085" max="3085" width="26.90625" customWidth="1"/>
    <col min="3086" max="3086" width="2.54296875" customWidth="1"/>
    <col min="3087" max="3088" width="12.81640625" customWidth="1"/>
    <col min="3090" max="3090" width="11.90625" customWidth="1"/>
    <col min="3093" max="3093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7.7265625" customWidth="1"/>
    <col min="3335" max="3335" width="24" customWidth="1"/>
    <col min="3337" max="3337" width="8.90625" customWidth="1"/>
    <col min="3338" max="3338" width="11.36328125" customWidth="1"/>
    <col min="3339" max="3339" width="31.36328125" customWidth="1"/>
    <col min="3340" max="3340" width="3.26953125" customWidth="1"/>
    <col min="3341" max="3341" width="26.90625" customWidth="1"/>
    <col min="3342" max="3342" width="2.54296875" customWidth="1"/>
    <col min="3343" max="3344" width="12.81640625" customWidth="1"/>
    <col min="3346" max="3346" width="11.90625" customWidth="1"/>
    <col min="3349" max="3349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7.7265625" customWidth="1"/>
    <col min="3591" max="3591" width="24" customWidth="1"/>
    <col min="3593" max="3593" width="8.90625" customWidth="1"/>
    <col min="3594" max="3594" width="11.36328125" customWidth="1"/>
    <col min="3595" max="3595" width="31.36328125" customWidth="1"/>
    <col min="3596" max="3596" width="3.26953125" customWidth="1"/>
    <col min="3597" max="3597" width="26.90625" customWidth="1"/>
    <col min="3598" max="3598" width="2.54296875" customWidth="1"/>
    <col min="3599" max="3600" width="12.81640625" customWidth="1"/>
    <col min="3602" max="3602" width="11.90625" customWidth="1"/>
    <col min="3605" max="3605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7.7265625" customWidth="1"/>
    <col min="3847" max="3847" width="24" customWidth="1"/>
    <col min="3849" max="3849" width="8.90625" customWidth="1"/>
    <col min="3850" max="3850" width="11.36328125" customWidth="1"/>
    <col min="3851" max="3851" width="31.36328125" customWidth="1"/>
    <col min="3852" max="3852" width="3.26953125" customWidth="1"/>
    <col min="3853" max="3853" width="26.90625" customWidth="1"/>
    <col min="3854" max="3854" width="2.54296875" customWidth="1"/>
    <col min="3855" max="3856" width="12.81640625" customWidth="1"/>
    <col min="3858" max="3858" width="11.90625" customWidth="1"/>
    <col min="3861" max="3861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7.7265625" customWidth="1"/>
    <col min="4103" max="4103" width="24" customWidth="1"/>
    <col min="4105" max="4105" width="8.90625" customWidth="1"/>
    <col min="4106" max="4106" width="11.36328125" customWidth="1"/>
    <col min="4107" max="4107" width="31.36328125" customWidth="1"/>
    <col min="4108" max="4108" width="3.26953125" customWidth="1"/>
    <col min="4109" max="4109" width="26.90625" customWidth="1"/>
    <col min="4110" max="4110" width="2.54296875" customWidth="1"/>
    <col min="4111" max="4112" width="12.81640625" customWidth="1"/>
    <col min="4114" max="4114" width="11.90625" customWidth="1"/>
    <col min="4117" max="4117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7.7265625" customWidth="1"/>
    <col min="4359" max="4359" width="24" customWidth="1"/>
    <col min="4361" max="4361" width="8.90625" customWidth="1"/>
    <col min="4362" max="4362" width="11.36328125" customWidth="1"/>
    <col min="4363" max="4363" width="31.36328125" customWidth="1"/>
    <col min="4364" max="4364" width="3.26953125" customWidth="1"/>
    <col min="4365" max="4365" width="26.90625" customWidth="1"/>
    <col min="4366" max="4366" width="2.54296875" customWidth="1"/>
    <col min="4367" max="4368" width="12.81640625" customWidth="1"/>
    <col min="4370" max="4370" width="11.90625" customWidth="1"/>
    <col min="4373" max="4373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7.7265625" customWidth="1"/>
    <col min="4615" max="4615" width="24" customWidth="1"/>
    <col min="4617" max="4617" width="8.90625" customWidth="1"/>
    <col min="4618" max="4618" width="11.36328125" customWidth="1"/>
    <col min="4619" max="4619" width="31.36328125" customWidth="1"/>
    <col min="4620" max="4620" width="3.26953125" customWidth="1"/>
    <col min="4621" max="4621" width="26.90625" customWidth="1"/>
    <col min="4622" max="4622" width="2.54296875" customWidth="1"/>
    <col min="4623" max="4624" width="12.81640625" customWidth="1"/>
    <col min="4626" max="4626" width="11.90625" customWidth="1"/>
    <col min="4629" max="4629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7.7265625" customWidth="1"/>
    <col min="4871" max="4871" width="24" customWidth="1"/>
    <col min="4873" max="4873" width="8.90625" customWidth="1"/>
    <col min="4874" max="4874" width="11.36328125" customWidth="1"/>
    <col min="4875" max="4875" width="31.36328125" customWidth="1"/>
    <col min="4876" max="4876" width="3.26953125" customWidth="1"/>
    <col min="4877" max="4877" width="26.90625" customWidth="1"/>
    <col min="4878" max="4878" width="2.54296875" customWidth="1"/>
    <col min="4879" max="4880" width="12.81640625" customWidth="1"/>
    <col min="4882" max="4882" width="11.90625" customWidth="1"/>
    <col min="4885" max="4885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7.7265625" customWidth="1"/>
    <col min="5127" max="5127" width="24" customWidth="1"/>
    <col min="5129" max="5129" width="8.90625" customWidth="1"/>
    <col min="5130" max="5130" width="11.36328125" customWidth="1"/>
    <col min="5131" max="5131" width="31.36328125" customWidth="1"/>
    <col min="5132" max="5132" width="3.26953125" customWidth="1"/>
    <col min="5133" max="5133" width="26.90625" customWidth="1"/>
    <col min="5134" max="5134" width="2.54296875" customWidth="1"/>
    <col min="5135" max="5136" width="12.81640625" customWidth="1"/>
    <col min="5138" max="5138" width="11.90625" customWidth="1"/>
    <col min="5141" max="5141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7.7265625" customWidth="1"/>
    <col min="5383" max="5383" width="24" customWidth="1"/>
    <col min="5385" max="5385" width="8.90625" customWidth="1"/>
    <col min="5386" max="5386" width="11.36328125" customWidth="1"/>
    <col min="5387" max="5387" width="31.36328125" customWidth="1"/>
    <col min="5388" max="5388" width="3.26953125" customWidth="1"/>
    <col min="5389" max="5389" width="26.90625" customWidth="1"/>
    <col min="5390" max="5390" width="2.54296875" customWidth="1"/>
    <col min="5391" max="5392" width="12.81640625" customWidth="1"/>
    <col min="5394" max="5394" width="11.90625" customWidth="1"/>
    <col min="5397" max="5397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7.7265625" customWidth="1"/>
    <col min="5639" max="5639" width="24" customWidth="1"/>
    <col min="5641" max="5641" width="8.90625" customWidth="1"/>
    <col min="5642" max="5642" width="11.36328125" customWidth="1"/>
    <col min="5643" max="5643" width="31.36328125" customWidth="1"/>
    <col min="5644" max="5644" width="3.26953125" customWidth="1"/>
    <col min="5645" max="5645" width="26.90625" customWidth="1"/>
    <col min="5646" max="5646" width="2.54296875" customWidth="1"/>
    <col min="5647" max="5648" width="12.81640625" customWidth="1"/>
    <col min="5650" max="5650" width="11.90625" customWidth="1"/>
    <col min="5653" max="5653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7.7265625" customWidth="1"/>
    <col min="5895" max="5895" width="24" customWidth="1"/>
    <col min="5897" max="5897" width="8.90625" customWidth="1"/>
    <col min="5898" max="5898" width="11.36328125" customWidth="1"/>
    <col min="5899" max="5899" width="31.36328125" customWidth="1"/>
    <col min="5900" max="5900" width="3.26953125" customWidth="1"/>
    <col min="5901" max="5901" width="26.90625" customWidth="1"/>
    <col min="5902" max="5902" width="2.54296875" customWidth="1"/>
    <col min="5903" max="5904" width="12.81640625" customWidth="1"/>
    <col min="5906" max="5906" width="11.90625" customWidth="1"/>
    <col min="5909" max="5909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7.7265625" customWidth="1"/>
    <col min="6151" max="6151" width="24" customWidth="1"/>
    <col min="6153" max="6153" width="8.90625" customWidth="1"/>
    <col min="6154" max="6154" width="11.36328125" customWidth="1"/>
    <col min="6155" max="6155" width="31.36328125" customWidth="1"/>
    <col min="6156" max="6156" width="3.26953125" customWidth="1"/>
    <col min="6157" max="6157" width="26.90625" customWidth="1"/>
    <col min="6158" max="6158" width="2.54296875" customWidth="1"/>
    <col min="6159" max="6160" width="12.81640625" customWidth="1"/>
    <col min="6162" max="6162" width="11.90625" customWidth="1"/>
    <col min="6165" max="6165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7.7265625" customWidth="1"/>
    <col min="6407" max="6407" width="24" customWidth="1"/>
    <col min="6409" max="6409" width="8.90625" customWidth="1"/>
    <col min="6410" max="6410" width="11.36328125" customWidth="1"/>
    <col min="6411" max="6411" width="31.36328125" customWidth="1"/>
    <col min="6412" max="6412" width="3.26953125" customWidth="1"/>
    <col min="6413" max="6413" width="26.90625" customWidth="1"/>
    <col min="6414" max="6414" width="2.54296875" customWidth="1"/>
    <col min="6415" max="6416" width="12.81640625" customWidth="1"/>
    <col min="6418" max="6418" width="11.90625" customWidth="1"/>
    <col min="6421" max="6421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7.7265625" customWidth="1"/>
    <col min="6663" max="6663" width="24" customWidth="1"/>
    <col min="6665" max="6665" width="8.90625" customWidth="1"/>
    <col min="6666" max="6666" width="11.36328125" customWidth="1"/>
    <col min="6667" max="6667" width="31.36328125" customWidth="1"/>
    <col min="6668" max="6668" width="3.26953125" customWidth="1"/>
    <col min="6669" max="6669" width="26.90625" customWidth="1"/>
    <col min="6670" max="6670" width="2.54296875" customWidth="1"/>
    <col min="6671" max="6672" width="12.81640625" customWidth="1"/>
    <col min="6674" max="6674" width="11.90625" customWidth="1"/>
    <col min="6677" max="6677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7.7265625" customWidth="1"/>
    <col min="6919" max="6919" width="24" customWidth="1"/>
    <col min="6921" max="6921" width="8.90625" customWidth="1"/>
    <col min="6922" max="6922" width="11.36328125" customWidth="1"/>
    <col min="6923" max="6923" width="31.36328125" customWidth="1"/>
    <col min="6924" max="6924" width="3.26953125" customWidth="1"/>
    <col min="6925" max="6925" width="26.90625" customWidth="1"/>
    <col min="6926" max="6926" width="2.54296875" customWidth="1"/>
    <col min="6927" max="6928" width="12.81640625" customWidth="1"/>
    <col min="6930" max="6930" width="11.90625" customWidth="1"/>
    <col min="6933" max="6933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7.7265625" customWidth="1"/>
    <col min="7175" max="7175" width="24" customWidth="1"/>
    <col min="7177" max="7177" width="8.90625" customWidth="1"/>
    <col min="7178" max="7178" width="11.36328125" customWidth="1"/>
    <col min="7179" max="7179" width="31.36328125" customWidth="1"/>
    <col min="7180" max="7180" width="3.26953125" customWidth="1"/>
    <col min="7181" max="7181" width="26.90625" customWidth="1"/>
    <col min="7182" max="7182" width="2.54296875" customWidth="1"/>
    <col min="7183" max="7184" width="12.81640625" customWidth="1"/>
    <col min="7186" max="7186" width="11.90625" customWidth="1"/>
    <col min="7189" max="7189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7.7265625" customWidth="1"/>
    <col min="7431" max="7431" width="24" customWidth="1"/>
    <col min="7433" max="7433" width="8.90625" customWidth="1"/>
    <col min="7434" max="7434" width="11.36328125" customWidth="1"/>
    <col min="7435" max="7435" width="31.36328125" customWidth="1"/>
    <col min="7436" max="7436" width="3.26953125" customWidth="1"/>
    <col min="7437" max="7437" width="26.90625" customWidth="1"/>
    <col min="7438" max="7438" width="2.54296875" customWidth="1"/>
    <col min="7439" max="7440" width="12.81640625" customWidth="1"/>
    <col min="7442" max="7442" width="11.90625" customWidth="1"/>
    <col min="7445" max="7445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7.7265625" customWidth="1"/>
    <col min="7687" max="7687" width="24" customWidth="1"/>
    <col min="7689" max="7689" width="8.90625" customWidth="1"/>
    <col min="7690" max="7690" width="11.36328125" customWidth="1"/>
    <col min="7691" max="7691" width="31.36328125" customWidth="1"/>
    <col min="7692" max="7692" width="3.26953125" customWidth="1"/>
    <col min="7693" max="7693" width="26.90625" customWidth="1"/>
    <col min="7694" max="7694" width="2.54296875" customWidth="1"/>
    <col min="7695" max="7696" width="12.81640625" customWidth="1"/>
    <col min="7698" max="7698" width="11.90625" customWidth="1"/>
    <col min="7701" max="7701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7.7265625" customWidth="1"/>
    <col min="7943" max="7943" width="24" customWidth="1"/>
    <col min="7945" max="7945" width="8.90625" customWidth="1"/>
    <col min="7946" max="7946" width="11.36328125" customWidth="1"/>
    <col min="7947" max="7947" width="31.36328125" customWidth="1"/>
    <col min="7948" max="7948" width="3.26953125" customWidth="1"/>
    <col min="7949" max="7949" width="26.90625" customWidth="1"/>
    <col min="7950" max="7950" width="2.54296875" customWidth="1"/>
    <col min="7951" max="7952" width="12.81640625" customWidth="1"/>
    <col min="7954" max="7954" width="11.90625" customWidth="1"/>
    <col min="7957" max="7957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7.7265625" customWidth="1"/>
    <col min="8199" max="8199" width="24" customWidth="1"/>
    <col min="8201" max="8201" width="8.90625" customWidth="1"/>
    <col min="8202" max="8202" width="11.36328125" customWidth="1"/>
    <col min="8203" max="8203" width="31.36328125" customWidth="1"/>
    <col min="8204" max="8204" width="3.26953125" customWidth="1"/>
    <col min="8205" max="8205" width="26.90625" customWidth="1"/>
    <col min="8206" max="8206" width="2.54296875" customWidth="1"/>
    <col min="8207" max="8208" width="12.81640625" customWidth="1"/>
    <col min="8210" max="8210" width="11.90625" customWidth="1"/>
    <col min="8213" max="8213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7.7265625" customWidth="1"/>
    <col min="8455" max="8455" width="24" customWidth="1"/>
    <col min="8457" max="8457" width="8.90625" customWidth="1"/>
    <col min="8458" max="8458" width="11.36328125" customWidth="1"/>
    <col min="8459" max="8459" width="31.36328125" customWidth="1"/>
    <col min="8460" max="8460" width="3.26953125" customWidth="1"/>
    <col min="8461" max="8461" width="26.90625" customWidth="1"/>
    <col min="8462" max="8462" width="2.54296875" customWidth="1"/>
    <col min="8463" max="8464" width="12.81640625" customWidth="1"/>
    <col min="8466" max="8466" width="11.90625" customWidth="1"/>
    <col min="8469" max="8469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7.7265625" customWidth="1"/>
    <col min="8711" max="8711" width="24" customWidth="1"/>
    <col min="8713" max="8713" width="8.90625" customWidth="1"/>
    <col min="8714" max="8714" width="11.36328125" customWidth="1"/>
    <col min="8715" max="8715" width="31.36328125" customWidth="1"/>
    <col min="8716" max="8716" width="3.26953125" customWidth="1"/>
    <col min="8717" max="8717" width="26.90625" customWidth="1"/>
    <col min="8718" max="8718" width="2.54296875" customWidth="1"/>
    <col min="8719" max="8720" width="12.81640625" customWidth="1"/>
    <col min="8722" max="8722" width="11.90625" customWidth="1"/>
    <col min="8725" max="8725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7.7265625" customWidth="1"/>
    <col min="8967" max="8967" width="24" customWidth="1"/>
    <col min="8969" max="8969" width="8.90625" customWidth="1"/>
    <col min="8970" max="8970" width="11.36328125" customWidth="1"/>
    <col min="8971" max="8971" width="31.36328125" customWidth="1"/>
    <col min="8972" max="8972" width="3.26953125" customWidth="1"/>
    <col min="8973" max="8973" width="26.90625" customWidth="1"/>
    <col min="8974" max="8974" width="2.54296875" customWidth="1"/>
    <col min="8975" max="8976" width="12.81640625" customWidth="1"/>
    <col min="8978" max="8978" width="11.90625" customWidth="1"/>
    <col min="8981" max="8981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7.7265625" customWidth="1"/>
    <col min="9223" max="9223" width="24" customWidth="1"/>
    <col min="9225" max="9225" width="8.90625" customWidth="1"/>
    <col min="9226" max="9226" width="11.36328125" customWidth="1"/>
    <col min="9227" max="9227" width="31.36328125" customWidth="1"/>
    <col min="9228" max="9228" width="3.26953125" customWidth="1"/>
    <col min="9229" max="9229" width="26.90625" customWidth="1"/>
    <col min="9230" max="9230" width="2.54296875" customWidth="1"/>
    <col min="9231" max="9232" width="12.81640625" customWidth="1"/>
    <col min="9234" max="9234" width="11.90625" customWidth="1"/>
    <col min="9237" max="9237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7.7265625" customWidth="1"/>
    <col min="9479" max="9479" width="24" customWidth="1"/>
    <col min="9481" max="9481" width="8.90625" customWidth="1"/>
    <col min="9482" max="9482" width="11.36328125" customWidth="1"/>
    <col min="9483" max="9483" width="31.36328125" customWidth="1"/>
    <col min="9484" max="9484" width="3.26953125" customWidth="1"/>
    <col min="9485" max="9485" width="26.90625" customWidth="1"/>
    <col min="9486" max="9486" width="2.54296875" customWidth="1"/>
    <col min="9487" max="9488" width="12.81640625" customWidth="1"/>
    <col min="9490" max="9490" width="11.90625" customWidth="1"/>
    <col min="9493" max="9493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7.7265625" customWidth="1"/>
    <col min="9735" max="9735" width="24" customWidth="1"/>
    <col min="9737" max="9737" width="8.90625" customWidth="1"/>
    <col min="9738" max="9738" width="11.36328125" customWidth="1"/>
    <col min="9739" max="9739" width="31.36328125" customWidth="1"/>
    <col min="9740" max="9740" width="3.26953125" customWidth="1"/>
    <col min="9741" max="9741" width="26.90625" customWidth="1"/>
    <col min="9742" max="9742" width="2.54296875" customWidth="1"/>
    <col min="9743" max="9744" width="12.81640625" customWidth="1"/>
    <col min="9746" max="9746" width="11.90625" customWidth="1"/>
    <col min="9749" max="9749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7.7265625" customWidth="1"/>
    <col min="9991" max="9991" width="24" customWidth="1"/>
    <col min="9993" max="9993" width="8.90625" customWidth="1"/>
    <col min="9994" max="9994" width="11.36328125" customWidth="1"/>
    <col min="9995" max="9995" width="31.36328125" customWidth="1"/>
    <col min="9996" max="9996" width="3.26953125" customWidth="1"/>
    <col min="9997" max="9997" width="26.90625" customWidth="1"/>
    <col min="9998" max="9998" width="2.54296875" customWidth="1"/>
    <col min="9999" max="10000" width="12.81640625" customWidth="1"/>
    <col min="10002" max="10002" width="11.90625" customWidth="1"/>
    <col min="10005" max="10005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7.7265625" customWidth="1"/>
    <col min="10247" max="10247" width="24" customWidth="1"/>
    <col min="10249" max="10249" width="8.90625" customWidth="1"/>
    <col min="10250" max="10250" width="11.36328125" customWidth="1"/>
    <col min="10251" max="10251" width="31.36328125" customWidth="1"/>
    <col min="10252" max="10252" width="3.26953125" customWidth="1"/>
    <col min="10253" max="10253" width="26.90625" customWidth="1"/>
    <col min="10254" max="10254" width="2.54296875" customWidth="1"/>
    <col min="10255" max="10256" width="12.81640625" customWidth="1"/>
    <col min="10258" max="10258" width="11.90625" customWidth="1"/>
    <col min="10261" max="10261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7.7265625" customWidth="1"/>
    <col min="10503" max="10503" width="24" customWidth="1"/>
    <col min="10505" max="10505" width="8.90625" customWidth="1"/>
    <col min="10506" max="10506" width="11.36328125" customWidth="1"/>
    <col min="10507" max="10507" width="31.36328125" customWidth="1"/>
    <col min="10508" max="10508" width="3.26953125" customWidth="1"/>
    <col min="10509" max="10509" width="26.90625" customWidth="1"/>
    <col min="10510" max="10510" width="2.54296875" customWidth="1"/>
    <col min="10511" max="10512" width="12.81640625" customWidth="1"/>
    <col min="10514" max="10514" width="11.90625" customWidth="1"/>
    <col min="10517" max="10517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7.7265625" customWidth="1"/>
    <col min="10759" max="10759" width="24" customWidth="1"/>
    <col min="10761" max="10761" width="8.90625" customWidth="1"/>
    <col min="10762" max="10762" width="11.36328125" customWidth="1"/>
    <col min="10763" max="10763" width="31.36328125" customWidth="1"/>
    <col min="10764" max="10764" width="3.26953125" customWidth="1"/>
    <col min="10765" max="10765" width="26.90625" customWidth="1"/>
    <col min="10766" max="10766" width="2.54296875" customWidth="1"/>
    <col min="10767" max="10768" width="12.81640625" customWidth="1"/>
    <col min="10770" max="10770" width="11.90625" customWidth="1"/>
    <col min="10773" max="10773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7.7265625" customWidth="1"/>
    <col min="11015" max="11015" width="24" customWidth="1"/>
    <col min="11017" max="11017" width="8.90625" customWidth="1"/>
    <col min="11018" max="11018" width="11.36328125" customWidth="1"/>
    <col min="11019" max="11019" width="31.36328125" customWidth="1"/>
    <col min="11020" max="11020" width="3.26953125" customWidth="1"/>
    <col min="11021" max="11021" width="26.90625" customWidth="1"/>
    <col min="11022" max="11022" width="2.54296875" customWidth="1"/>
    <col min="11023" max="11024" width="12.81640625" customWidth="1"/>
    <col min="11026" max="11026" width="11.90625" customWidth="1"/>
    <col min="11029" max="11029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7.7265625" customWidth="1"/>
    <col min="11271" max="11271" width="24" customWidth="1"/>
    <col min="11273" max="11273" width="8.90625" customWidth="1"/>
    <col min="11274" max="11274" width="11.36328125" customWidth="1"/>
    <col min="11275" max="11275" width="31.36328125" customWidth="1"/>
    <col min="11276" max="11276" width="3.26953125" customWidth="1"/>
    <col min="11277" max="11277" width="26.90625" customWidth="1"/>
    <col min="11278" max="11278" width="2.54296875" customWidth="1"/>
    <col min="11279" max="11280" width="12.81640625" customWidth="1"/>
    <col min="11282" max="11282" width="11.90625" customWidth="1"/>
    <col min="11285" max="11285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7.7265625" customWidth="1"/>
    <col min="11527" max="11527" width="24" customWidth="1"/>
    <col min="11529" max="11529" width="8.90625" customWidth="1"/>
    <col min="11530" max="11530" width="11.36328125" customWidth="1"/>
    <col min="11531" max="11531" width="31.36328125" customWidth="1"/>
    <col min="11532" max="11532" width="3.26953125" customWidth="1"/>
    <col min="11533" max="11533" width="26.90625" customWidth="1"/>
    <col min="11534" max="11534" width="2.54296875" customWidth="1"/>
    <col min="11535" max="11536" width="12.81640625" customWidth="1"/>
    <col min="11538" max="11538" width="11.90625" customWidth="1"/>
    <col min="11541" max="11541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7.7265625" customWidth="1"/>
    <col min="11783" max="11783" width="24" customWidth="1"/>
    <col min="11785" max="11785" width="8.90625" customWidth="1"/>
    <col min="11786" max="11786" width="11.36328125" customWidth="1"/>
    <col min="11787" max="11787" width="31.36328125" customWidth="1"/>
    <col min="11788" max="11788" width="3.26953125" customWidth="1"/>
    <col min="11789" max="11789" width="26.90625" customWidth="1"/>
    <col min="11790" max="11790" width="2.54296875" customWidth="1"/>
    <col min="11791" max="11792" width="12.81640625" customWidth="1"/>
    <col min="11794" max="11794" width="11.90625" customWidth="1"/>
    <col min="11797" max="11797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7.7265625" customWidth="1"/>
    <col min="12039" max="12039" width="24" customWidth="1"/>
    <col min="12041" max="12041" width="8.90625" customWidth="1"/>
    <col min="12042" max="12042" width="11.36328125" customWidth="1"/>
    <col min="12043" max="12043" width="31.36328125" customWidth="1"/>
    <col min="12044" max="12044" width="3.26953125" customWidth="1"/>
    <col min="12045" max="12045" width="26.90625" customWidth="1"/>
    <col min="12046" max="12046" width="2.54296875" customWidth="1"/>
    <col min="12047" max="12048" width="12.81640625" customWidth="1"/>
    <col min="12050" max="12050" width="11.90625" customWidth="1"/>
    <col min="12053" max="12053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7.7265625" customWidth="1"/>
    <col min="12295" max="12295" width="24" customWidth="1"/>
    <col min="12297" max="12297" width="8.90625" customWidth="1"/>
    <col min="12298" max="12298" width="11.36328125" customWidth="1"/>
    <col min="12299" max="12299" width="31.36328125" customWidth="1"/>
    <col min="12300" max="12300" width="3.26953125" customWidth="1"/>
    <col min="12301" max="12301" width="26.90625" customWidth="1"/>
    <col min="12302" max="12302" width="2.54296875" customWidth="1"/>
    <col min="12303" max="12304" width="12.81640625" customWidth="1"/>
    <col min="12306" max="12306" width="11.90625" customWidth="1"/>
    <col min="12309" max="12309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7.7265625" customWidth="1"/>
    <col min="12551" max="12551" width="24" customWidth="1"/>
    <col min="12553" max="12553" width="8.90625" customWidth="1"/>
    <col min="12554" max="12554" width="11.36328125" customWidth="1"/>
    <col min="12555" max="12555" width="31.36328125" customWidth="1"/>
    <col min="12556" max="12556" width="3.26953125" customWidth="1"/>
    <col min="12557" max="12557" width="26.90625" customWidth="1"/>
    <col min="12558" max="12558" width="2.54296875" customWidth="1"/>
    <col min="12559" max="12560" width="12.81640625" customWidth="1"/>
    <col min="12562" max="12562" width="11.90625" customWidth="1"/>
    <col min="12565" max="12565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7.7265625" customWidth="1"/>
    <col min="12807" max="12807" width="24" customWidth="1"/>
    <col min="12809" max="12809" width="8.90625" customWidth="1"/>
    <col min="12810" max="12810" width="11.36328125" customWidth="1"/>
    <col min="12811" max="12811" width="31.36328125" customWidth="1"/>
    <col min="12812" max="12812" width="3.26953125" customWidth="1"/>
    <col min="12813" max="12813" width="26.90625" customWidth="1"/>
    <col min="12814" max="12814" width="2.54296875" customWidth="1"/>
    <col min="12815" max="12816" width="12.81640625" customWidth="1"/>
    <col min="12818" max="12818" width="11.90625" customWidth="1"/>
    <col min="12821" max="12821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7.7265625" customWidth="1"/>
    <col min="13063" max="13063" width="24" customWidth="1"/>
    <col min="13065" max="13065" width="8.90625" customWidth="1"/>
    <col min="13066" max="13066" width="11.36328125" customWidth="1"/>
    <col min="13067" max="13067" width="31.36328125" customWidth="1"/>
    <col min="13068" max="13068" width="3.26953125" customWidth="1"/>
    <col min="13069" max="13069" width="26.90625" customWidth="1"/>
    <col min="13070" max="13070" width="2.54296875" customWidth="1"/>
    <col min="13071" max="13072" width="12.81640625" customWidth="1"/>
    <col min="13074" max="13074" width="11.90625" customWidth="1"/>
    <col min="13077" max="13077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7.7265625" customWidth="1"/>
    <col min="13319" max="13319" width="24" customWidth="1"/>
    <col min="13321" max="13321" width="8.90625" customWidth="1"/>
    <col min="13322" max="13322" width="11.36328125" customWidth="1"/>
    <col min="13323" max="13323" width="31.36328125" customWidth="1"/>
    <col min="13324" max="13324" width="3.26953125" customWidth="1"/>
    <col min="13325" max="13325" width="26.90625" customWidth="1"/>
    <col min="13326" max="13326" width="2.54296875" customWidth="1"/>
    <col min="13327" max="13328" width="12.81640625" customWidth="1"/>
    <col min="13330" max="13330" width="11.90625" customWidth="1"/>
    <col min="13333" max="13333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7.7265625" customWidth="1"/>
    <col min="13575" max="13575" width="24" customWidth="1"/>
    <col min="13577" max="13577" width="8.90625" customWidth="1"/>
    <col min="13578" max="13578" width="11.36328125" customWidth="1"/>
    <col min="13579" max="13579" width="31.36328125" customWidth="1"/>
    <col min="13580" max="13580" width="3.26953125" customWidth="1"/>
    <col min="13581" max="13581" width="26.90625" customWidth="1"/>
    <col min="13582" max="13582" width="2.54296875" customWidth="1"/>
    <col min="13583" max="13584" width="12.81640625" customWidth="1"/>
    <col min="13586" max="13586" width="11.90625" customWidth="1"/>
    <col min="13589" max="13589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7.7265625" customWidth="1"/>
    <col min="13831" max="13831" width="24" customWidth="1"/>
    <col min="13833" max="13833" width="8.90625" customWidth="1"/>
    <col min="13834" max="13834" width="11.36328125" customWidth="1"/>
    <col min="13835" max="13835" width="31.36328125" customWidth="1"/>
    <col min="13836" max="13836" width="3.26953125" customWidth="1"/>
    <col min="13837" max="13837" width="26.90625" customWidth="1"/>
    <col min="13838" max="13838" width="2.54296875" customWidth="1"/>
    <col min="13839" max="13840" width="12.81640625" customWidth="1"/>
    <col min="13842" max="13842" width="11.90625" customWidth="1"/>
    <col min="13845" max="13845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7.7265625" customWidth="1"/>
    <col min="14087" max="14087" width="24" customWidth="1"/>
    <col min="14089" max="14089" width="8.90625" customWidth="1"/>
    <col min="14090" max="14090" width="11.36328125" customWidth="1"/>
    <col min="14091" max="14091" width="31.36328125" customWidth="1"/>
    <col min="14092" max="14092" width="3.26953125" customWidth="1"/>
    <col min="14093" max="14093" width="26.90625" customWidth="1"/>
    <col min="14094" max="14094" width="2.54296875" customWidth="1"/>
    <col min="14095" max="14096" width="12.81640625" customWidth="1"/>
    <col min="14098" max="14098" width="11.90625" customWidth="1"/>
    <col min="14101" max="14101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7.7265625" customWidth="1"/>
    <col min="14343" max="14343" width="24" customWidth="1"/>
    <col min="14345" max="14345" width="8.90625" customWidth="1"/>
    <col min="14346" max="14346" width="11.36328125" customWidth="1"/>
    <col min="14347" max="14347" width="31.36328125" customWidth="1"/>
    <col min="14348" max="14348" width="3.26953125" customWidth="1"/>
    <col min="14349" max="14349" width="26.90625" customWidth="1"/>
    <col min="14350" max="14350" width="2.54296875" customWidth="1"/>
    <col min="14351" max="14352" width="12.81640625" customWidth="1"/>
    <col min="14354" max="14354" width="11.90625" customWidth="1"/>
    <col min="14357" max="14357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7.7265625" customWidth="1"/>
    <col min="14599" max="14599" width="24" customWidth="1"/>
    <col min="14601" max="14601" width="8.90625" customWidth="1"/>
    <col min="14602" max="14602" width="11.36328125" customWidth="1"/>
    <col min="14603" max="14603" width="31.36328125" customWidth="1"/>
    <col min="14604" max="14604" width="3.26953125" customWidth="1"/>
    <col min="14605" max="14605" width="26.90625" customWidth="1"/>
    <col min="14606" max="14606" width="2.54296875" customWidth="1"/>
    <col min="14607" max="14608" width="12.81640625" customWidth="1"/>
    <col min="14610" max="14610" width="11.90625" customWidth="1"/>
    <col min="14613" max="14613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7.7265625" customWidth="1"/>
    <col min="14855" max="14855" width="24" customWidth="1"/>
    <col min="14857" max="14857" width="8.90625" customWidth="1"/>
    <col min="14858" max="14858" width="11.36328125" customWidth="1"/>
    <col min="14859" max="14859" width="31.36328125" customWidth="1"/>
    <col min="14860" max="14860" width="3.26953125" customWidth="1"/>
    <col min="14861" max="14861" width="26.90625" customWidth="1"/>
    <col min="14862" max="14862" width="2.54296875" customWidth="1"/>
    <col min="14863" max="14864" width="12.81640625" customWidth="1"/>
    <col min="14866" max="14866" width="11.90625" customWidth="1"/>
    <col min="14869" max="14869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7.7265625" customWidth="1"/>
    <col min="15111" max="15111" width="24" customWidth="1"/>
    <col min="15113" max="15113" width="8.90625" customWidth="1"/>
    <col min="15114" max="15114" width="11.36328125" customWidth="1"/>
    <col min="15115" max="15115" width="31.36328125" customWidth="1"/>
    <col min="15116" max="15116" width="3.26953125" customWidth="1"/>
    <col min="15117" max="15117" width="26.90625" customWidth="1"/>
    <col min="15118" max="15118" width="2.54296875" customWidth="1"/>
    <col min="15119" max="15120" width="12.81640625" customWidth="1"/>
    <col min="15122" max="15122" width="11.90625" customWidth="1"/>
    <col min="15125" max="15125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7.7265625" customWidth="1"/>
    <col min="15367" max="15367" width="24" customWidth="1"/>
    <col min="15369" max="15369" width="8.90625" customWidth="1"/>
    <col min="15370" max="15370" width="11.36328125" customWidth="1"/>
    <col min="15371" max="15371" width="31.36328125" customWidth="1"/>
    <col min="15372" max="15372" width="3.26953125" customWidth="1"/>
    <col min="15373" max="15373" width="26.90625" customWidth="1"/>
    <col min="15374" max="15374" width="2.54296875" customWidth="1"/>
    <col min="15375" max="15376" width="12.81640625" customWidth="1"/>
    <col min="15378" max="15378" width="11.90625" customWidth="1"/>
    <col min="15381" max="15381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7.7265625" customWidth="1"/>
    <col min="15623" max="15623" width="24" customWidth="1"/>
    <col min="15625" max="15625" width="8.90625" customWidth="1"/>
    <col min="15626" max="15626" width="11.36328125" customWidth="1"/>
    <col min="15627" max="15627" width="31.36328125" customWidth="1"/>
    <col min="15628" max="15628" width="3.26953125" customWidth="1"/>
    <col min="15629" max="15629" width="26.90625" customWidth="1"/>
    <col min="15630" max="15630" width="2.54296875" customWidth="1"/>
    <col min="15631" max="15632" width="12.81640625" customWidth="1"/>
    <col min="15634" max="15634" width="11.90625" customWidth="1"/>
    <col min="15637" max="15637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7.7265625" customWidth="1"/>
    <col min="15879" max="15879" width="24" customWidth="1"/>
    <col min="15881" max="15881" width="8.90625" customWidth="1"/>
    <col min="15882" max="15882" width="11.36328125" customWidth="1"/>
    <col min="15883" max="15883" width="31.36328125" customWidth="1"/>
    <col min="15884" max="15884" width="3.26953125" customWidth="1"/>
    <col min="15885" max="15885" width="26.90625" customWidth="1"/>
    <col min="15886" max="15886" width="2.54296875" customWidth="1"/>
    <col min="15887" max="15888" width="12.81640625" customWidth="1"/>
    <col min="15890" max="15890" width="11.90625" customWidth="1"/>
    <col min="15893" max="15893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7.7265625" customWidth="1"/>
    <col min="16135" max="16135" width="24" customWidth="1"/>
    <col min="16137" max="16137" width="8.90625" customWidth="1"/>
    <col min="16138" max="16138" width="11.36328125" customWidth="1"/>
    <col min="16139" max="16139" width="31.36328125" customWidth="1"/>
    <col min="16140" max="16140" width="3.26953125" customWidth="1"/>
    <col min="16141" max="16141" width="26.90625" customWidth="1"/>
    <col min="16142" max="16142" width="2.54296875" customWidth="1"/>
    <col min="16143" max="16144" width="12.81640625" customWidth="1"/>
    <col min="16146" max="16146" width="11.90625" customWidth="1"/>
    <col min="16149" max="16149" width="11.36328125" customWidth="1"/>
  </cols>
  <sheetData>
    <row r="1" spans="2:30" ht="15" thickBot="1" x14ac:dyDescent="0.4"/>
    <row r="2" spans="2:30" ht="15.5" x14ac:dyDescent="0.35">
      <c r="B2" s="1" t="s">
        <v>0</v>
      </c>
      <c r="C2" s="2"/>
      <c r="D2" s="2"/>
      <c r="E2" s="3"/>
      <c r="G2" s="1" t="s">
        <v>1</v>
      </c>
      <c r="H2" s="2"/>
      <c r="I2" s="4"/>
      <c r="J2" s="5"/>
      <c r="M2" s="1" t="s">
        <v>2</v>
      </c>
      <c r="N2" s="2"/>
      <c r="O2" s="2"/>
      <c r="P2" s="3"/>
    </row>
    <row r="3" spans="2:30" ht="15" thickBot="1" x14ac:dyDescent="0.4">
      <c r="B3" s="6"/>
      <c r="C3" s="7"/>
      <c r="D3" s="7">
        <v>2020</v>
      </c>
      <c r="E3" s="8">
        <v>2021</v>
      </c>
      <c r="G3" s="9"/>
      <c r="H3" s="10"/>
      <c r="I3" s="10"/>
      <c r="J3" s="11">
        <f>+E3</f>
        <v>2021</v>
      </c>
      <c r="M3" s="6"/>
      <c r="N3" s="7"/>
      <c r="O3" s="7">
        <f>+D3</f>
        <v>2020</v>
      </c>
      <c r="P3" s="8">
        <f>+E3</f>
        <v>2021</v>
      </c>
    </row>
    <row r="4" spans="2:30" x14ac:dyDescent="0.35">
      <c r="B4" s="12" t="s">
        <v>3</v>
      </c>
      <c r="E4" s="13"/>
      <c r="G4" s="14" t="s">
        <v>4</v>
      </c>
      <c r="I4" s="15"/>
      <c r="J4" s="15"/>
      <c r="M4" s="16" t="s">
        <v>5</v>
      </c>
      <c r="N4" s="17"/>
      <c r="O4" s="17"/>
      <c r="P4" s="18"/>
    </row>
    <row r="5" spans="2:30" ht="21.5" customHeight="1" x14ac:dyDescent="0.35">
      <c r="B5" s="19" t="s">
        <v>6</v>
      </c>
      <c r="C5" s="20"/>
      <c r="D5" s="20">
        <v>67500</v>
      </c>
      <c r="E5" s="21">
        <v>86100</v>
      </c>
      <c r="F5" s="22">
        <f>+E5-D5</f>
        <v>18600</v>
      </c>
      <c r="G5" s="23" t="s">
        <v>7</v>
      </c>
      <c r="H5" s="22"/>
      <c r="I5" s="24"/>
      <c r="J5" s="25"/>
      <c r="M5" s="26" t="s">
        <v>8</v>
      </c>
      <c r="N5" s="27"/>
      <c r="O5" s="27">
        <v>1200000</v>
      </c>
      <c r="P5" s="28">
        <v>1400000</v>
      </c>
      <c r="R5" s="29"/>
      <c r="S5" s="30"/>
      <c r="T5" s="31"/>
      <c r="X5" t="s">
        <v>9</v>
      </c>
    </row>
    <row r="6" spans="2:30" ht="21.5" customHeight="1" x14ac:dyDescent="0.35">
      <c r="B6" s="32" t="s">
        <v>10</v>
      </c>
      <c r="C6" s="33"/>
      <c r="D6" s="33">
        <v>67500</v>
      </c>
      <c r="E6" s="34">
        <v>87000</v>
      </c>
      <c r="G6" t="s">
        <v>11</v>
      </c>
      <c r="I6" s="24"/>
      <c r="J6" s="25"/>
      <c r="M6" s="26" t="s">
        <v>12</v>
      </c>
      <c r="N6" s="27"/>
      <c r="O6" s="27">
        <v>180000</v>
      </c>
      <c r="P6" s="28">
        <v>210000</v>
      </c>
      <c r="R6" s="35" t="s">
        <v>13</v>
      </c>
      <c r="S6" t="s">
        <v>14</v>
      </c>
      <c r="T6" s="36"/>
    </row>
    <row r="7" spans="2:30" ht="21.5" customHeight="1" x14ac:dyDescent="0.35">
      <c r="B7" s="32" t="s">
        <v>15</v>
      </c>
      <c r="C7" s="33"/>
      <c r="D7" s="33">
        <v>52500</v>
      </c>
      <c r="E7" s="34">
        <v>65000</v>
      </c>
      <c r="G7" s="37" t="s">
        <v>16</v>
      </c>
      <c r="I7" s="24"/>
      <c r="J7" s="25"/>
      <c r="M7" s="26" t="s">
        <v>17</v>
      </c>
      <c r="N7" s="27"/>
      <c r="O7" s="38">
        <v>60000</v>
      </c>
      <c r="P7" s="39">
        <v>75000</v>
      </c>
      <c r="R7" s="35" t="s">
        <v>18</v>
      </c>
      <c r="S7" t="s">
        <v>19</v>
      </c>
      <c r="T7" s="36"/>
    </row>
    <row r="8" spans="2:30" ht="21.5" customHeight="1" thickBot="1" x14ac:dyDescent="0.4">
      <c r="B8" s="32" t="s">
        <v>20</v>
      </c>
      <c r="C8" s="33"/>
      <c r="D8" s="40">
        <v>15000</v>
      </c>
      <c r="E8" s="41">
        <v>13000</v>
      </c>
      <c r="G8" s="23" t="s">
        <v>21</v>
      </c>
      <c r="I8" s="24"/>
      <c r="J8" s="42"/>
      <c r="M8" s="26" t="s">
        <v>22</v>
      </c>
      <c r="N8" s="43"/>
      <c r="O8" s="43">
        <v>1440000</v>
      </c>
      <c r="P8" s="44">
        <v>1685000</v>
      </c>
      <c r="R8" s="35" t="s">
        <v>23</v>
      </c>
      <c r="S8" t="s">
        <v>19</v>
      </c>
      <c r="T8" s="36"/>
      <c r="U8" t="s">
        <v>24</v>
      </c>
      <c r="Z8" t="s">
        <v>25</v>
      </c>
      <c r="AA8">
        <v>100</v>
      </c>
      <c r="AC8" t="s">
        <v>7</v>
      </c>
      <c r="AD8">
        <v>80</v>
      </c>
    </row>
    <row r="9" spans="2:30" ht="21.5" customHeight="1" thickTop="1" x14ac:dyDescent="0.35">
      <c r="B9" s="19" t="s">
        <v>26</v>
      </c>
      <c r="C9" s="45"/>
      <c r="D9" s="45">
        <v>202500</v>
      </c>
      <c r="E9" s="46">
        <v>251100</v>
      </c>
      <c r="I9" s="24"/>
      <c r="J9" s="47"/>
      <c r="M9" s="26"/>
      <c r="N9" s="43"/>
      <c r="O9" s="43"/>
      <c r="P9" s="44"/>
      <c r="R9" s="35" t="s">
        <v>27</v>
      </c>
      <c r="S9" t="s">
        <v>14</v>
      </c>
      <c r="T9" s="36"/>
      <c r="Z9" t="s">
        <v>28</v>
      </c>
      <c r="AA9">
        <v>20</v>
      </c>
      <c r="AC9" t="s">
        <v>29</v>
      </c>
      <c r="AD9">
        <v>-1</v>
      </c>
    </row>
    <row r="10" spans="2:30" ht="21.5" customHeight="1" x14ac:dyDescent="0.35">
      <c r="B10" s="19"/>
      <c r="C10" s="45"/>
      <c r="D10" s="45"/>
      <c r="E10" s="46"/>
      <c r="G10" s="48" t="s">
        <v>30</v>
      </c>
      <c r="H10" s="49"/>
      <c r="I10" s="50"/>
      <c r="J10" s="51"/>
      <c r="M10" s="16" t="s">
        <v>31</v>
      </c>
      <c r="N10" s="43"/>
      <c r="O10" s="43"/>
      <c r="P10" s="44"/>
      <c r="R10" s="35" t="s">
        <v>32</v>
      </c>
      <c r="S10" t="s">
        <v>19</v>
      </c>
      <c r="T10" s="36"/>
      <c r="U10" s="52">
        <v>20</v>
      </c>
      <c r="Z10" t="s">
        <v>33</v>
      </c>
      <c r="AA10">
        <f>+AA8-AA9</f>
        <v>80</v>
      </c>
      <c r="AC10" t="s">
        <v>34</v>
      </c>
      <c r="AD10">
        <v>79</v>
      </c>
    </row>
    <row r="11" spans="2:30" ht="21.5" customHeight="1" x14ac:dyDescent="0.35">
      <c r="B11" s="53" t="s">
        <v>35</v>
      </c>
      <c r="C11" s="54"/>
      <c r="D11" s="54"/>
      <c r="E11" s="55"/>
      <c r="G11" s="49" t="s">
        <v>36</v>
      </c>
      <c r="H11" s="49"/>
      <c r="I11" s="50"/>
      <c r="J11" s="56"/>
      <c r="M11" s="26" t="s">
        <v>8</v>
      </c>
      <c r="N11" s="27"/>
      <c r="O11" s="27">
        <v>330000</v>
      </c>
      <c r="P11" s="28">
        <v>405000</v>
      </c>
      <c r="R11" s="35" t="s">
        <v>37</v>
      </c>
      <c r="S11" t="s">
        <v>14</v>
      </c>
      <c r="T11" s="36"/>
      <c r="U11" t="s">
        <v>38</v>
      </c>
      <c r="V11" s="52">
        <v>10</v>
      </c>
    </row>
    <row r="12" spans="2:30" ht="21.5" customHeight="1" x14ac:dyDescent="0.35">
      <c r="B12" s="57" t="s">
        <v>39</v>
      </c>
      <c r="C12" s="58"/>
      <c r="D12" s="58">
        <v>3750000</v>
      </c>
      <c r="E12" s="55">
        <v>3750000</v>
      </c>
      <c r="G12" s="49" t="s">
        <v>40</v>
      </c>
      <c r="H12" s="49"/>
      <c r="I12" s="50"/>
      <c r="J12" s="56"/>
      <c r="M12" s="26" t="s">
        <v>12</v>
      </c>
      <c r="N12" s="27"/>
      <c r="O12" s="27">
        <v>150000</v>
      </c>
      <c r="P12" s="28">
        <v>172500</v>
      </c>
      <c r="R12" s="59"/>
      <c r="S12" s="60"/>
      <c r="T12" s="61"/>
      <c r="U12" t="s">
        <v>41</v>
      </c>
      <c r="V12" s="52">
        <v>5</v>
      </c>
      <c r="AD12" t="s">
        <v>42</v>
      </c>
    </row>
    <row r="13" spans="2:30" ht="21.5" customHeight="1" x14ac:dyDescent="0.35">
      <c r="B13" s="57" t="s">
        <v>43</v>
      </c>
      <c r="C13" s="58"/>
      <c r="D13" s="58">
        <v>675000</v>
      </c>
      <c r="E13" s="62">
        <v>800000</v>
      </c>
      <c r="G13" s="49" t="s">
        <v>44</v>
      </c>
      <c r="H13" s="49"/>
      <c r="I13" s="50"/>
      <c r="J13" s="56"/>
      <c r="M13" s="26" t="s">
        <v>17</v>
      </c>
      <c r="N13" s="27"/>
      <c r="O13" s="38">
        <v>37500</v>
      </c>
      <c r="P13" s="39">
        <v>52500</v>
      </c>
      <c r="U13" t="s">
        <v>45</v>
      </c>
      <c r="V13" s="52">
        <v>5</v>
      </c>
    </row>
    <row r="14" spans="2:30" ht="21.5" customHeight="1" x14ac:dyDescent="0.35">
      <c r="B14" s="57" t="s">
        <v>46</v>
      </c>
      <c r="C14" s="58"/>
      <c r="D14" s="63">
        <v>75000</v>
      </c>
      <c r="E14" s="64">
        <v>100000</v>
      </c>
      <c r="G14" s="49" t="s">
        <v>47</v>
      </c>
      <c r="H14" s="49"/>
      <c r="I14" s="50"/>
      <c r="J14" s="56"/>
      <c r="M14" s="26" t="s">
        <v>48</v>
      </c>
      <c r="N14" s="43"/>
      <c r="O14" s="43">
        <v>517500</v>
      </c>
      <c r="P14" s="44">
        <v>630000</v>
      </c>
      <c r="V14" s="52">
        <f>SUM(V11:V13)</f>
        <v>20</v>
      </c>
    </row>
    <row r="15" spans="2:30" ht="21.5" customHeight="1" x14ac:dyDescent="0.35">
      <c r="B15" s="57" t="s">
        <v>49</v>
      </c>
      <c r="C15" s="54"/>
      <c r="D15" s="54">
        <v>4500000</v>
      </c>
      <c r="E15" s="55">
        <v>4650000</v>
      </c>
      <c r="G15" s="49" t="s">
        <v>50</v>
      </c>
      <c r="H15" s="49"/>
      <c r="I15" s="50"/>
      <c r="J15" s="56"/>
      <c r="M15" s="26"/>
      <c r="N15" s="43"/>
      <c r="O15" s="43"/>
      <c r="P15" s="44"/>
    </row>
    <row r="16" spans="2:30" ht="21.5" customHeight="1" x14ac:dyDescent="0.35">
      <c r="B16" s="65" t="s">
        <v>51</v>
      </c>
      <c r="C16" s="66"/>
      <c r="D16" s="67">
        <v>-450000</v>
      </c>
      <c r="E16" s="68">
        <v>-550000</v>
      </c>
      <c r="G16" s="49" t="s">
        <v>52</v>
      </c>
      <c r="H16" s="49"/>
      <c r="I16" s="50"/>
      <c r="J16" s="56"/>
      <c r="M16" s="26" t="s">
        <v>53</v>
      </c>
      <c r="N16" s="43"/>
      <c r="O16" s="43">
        <v>922500</v>
      </c>
      <c r="P16" s="44">
        <v>1055000</v>
      </c>
      <c r="U16" s="69" t="s">
        <v>54</v>
      </c>
      <c r="V16" s="52">
        <v>100</v>
      </c>
    </row>
    <row r="17" spans="2:28" ht="21.5" customHeight="1" x14ac:dyDescent="0.35">
      <c r="B17" s="57" t="s">
        <v>55</v>
      </c>
      <c r="C17" s="54"/>
      <c r="D17" s="54">
        <v>4050000</v>
      </c>
      <c r="E17" s="55">
        <v>4100000</v>
      </c>
      <c r="G17" s="48" t="s">
        <v>56</v>
      </c>
      <c r="H17" s="49"/>
      <c r="I17" s="50"/>
      <c r="J17" s="56"/>
      <c r="M17" s="26"/>
      <c r="N17" s="43"/>
      <c r="O17" s="43"/>
      <c r="P17" s="44"/>
      <c r="R17" t="s">
        <v>57</v>
      </c>
    </row>
    <row r="18" spans="2:28" ht="21.5" customHeight="1" x14ac:dyDescent="0.35">
      <c r="B18" s="57"/>
      <c r="C18" s="54"/>
      <c r="D18" s="54"/>
      <c r="E18" s="55"/>
      <c r="I18" s="24"/>
      <c r="J18" s="47"/>
      <c r="M18" s="16" t="s">
        <v>58</v>
      </c>
      <c r="N18" s="43"/>
      <c r="O18" s="43"/>
      <c r="P18" s="44"/>
      <c r="R18" t="s">
        <v>59</v>
      </c>
      <c r="U18" t="s">
        <v>25</v>
      </c>
      <c r="V18" s="52">
        <v>100</v>
      </c>
      <c r="X18" t="s">
        <v>60</v>
      </c>
      <c r="Y18">
        <v>80</v>
      </c>
    </row>
    <row r="19" spans="2:28" ht="21.5" customHeight="1" thickBot="1" x14ac:dyDescent="0.4">
      <c r="B19" s="57" t="s">
        <v>61</v>
      </c>
      <c r="C19" s="58"/>
      <c r="D19" s="58">
        <v>300000</v>
      </c>
      <c r="E19" s="62">
        <v>400000</v>
      </c>
      <c r="G19" t="s">
        <v>62</v>
      </c>
      <c r="I19" s="24"/>
      <c r="J19" s="42"/>
      <c r="M19" s="26" t="s">
        <v>63</v>
      </c>
      <c r="N19" s="27"/>
      <c r="O19" s="27">
        <v>217500</v>
      </c>
      <c r="P19" s="28">
        <v>247500</v>
      </c>
      <c r="U19" t="s">
        <v>64</v>
      </c>
      <c r="V19" s="52">
        <f>+V14</f>
        <v>20</v>
      </c>
      <c r="X19" t="s">
        <v>29</v>
      </c>
      <c r="Y19">
        <v>-1</v>
      </c>
      <c r="Z19" t="s">
        <v>65</v>
      </c>
      <c r="AB19" t="s">
        <v>66</v>
      </c>
    </row>
    <row r="20" spans="2:28" ht="21.5" customHeight="1" thickTop="1" x14ac:dyDescent="0.35">
      <c r="B20" s="57"/>
      <c r="C20" s="54"/>
      <c r="D20" s="54"/>
      <c r="E20" s="55"/>
      <c r="I20" s="24"/>
      <c r="J20" s="24"/>
      <c r="M20" s="26" t="s">
        <v>67</v>
      </c>
      <c r="N20" s="27"/>
      <c r="O20" s="27">
        <v>112500</v>
      </c>
      <c r="P20" s="28">
        <v>120000</v>
      </c>
      <c r="U20" t="s">
        <v>33</v>
      </c>
      <c r="V20" s="52">
        <f>+V18-V19</f>
        <v>80</v>
      </c>
    </row>
    <row r="21" spans="2:28" ht="21.5" customHeight="1" thickBot="1" x14ac:dyDescent="0.4">
      <c r="B21" s="19" t="s">
        <v>68</v>
      </c>
      <c r="C21" s="45"/>
      <c r="D21" s="70">
        <v>4552500</v>
      </c>
      <c r="E21" s="71">
        <v>4751100</v>
      </c>
      <c r="G21" s="72" t="s">
        <v>69</v>
      </c>
      <c r="H21" s="73"/>
      <c r="I21" s="54"/>
      <c r="J21" s="54"/>
      <c r="M21" s="26" t="s">
        <v>70</v>
      </c>
      <c r="N21" s="27"/>
      <c r="O21" s="38">
        <v>15000</v>
      </c>
      <c r="P21" s="39">
        <v>18000</v>
      </c>
      <c r="X21" t="s">
        <v>71</v>
      </c>
      <c r="Y21">
        <v>79</v>
      </c>
    </row>
    <row r="22" spans="2:28" ht="21.5" customHeight="1" thickTop="1" x14ac:dyDescent="0.35">
      <c r="B22" s="19"/>
      <c r="C22" s="45"/>
      <c r="D22" s="45"/>
      <c r="E22" s="46"/>
      <c r="G22" s="73" t="s">
        <v>72</v>
      </c>
      <c r="H22" s="73"/>
      <c r="I22" s="54"/>
      <c r="J22" s="74"/>
      <c r="M22" s="26" t="s">
        <v>73</v>
      </c>
      <c r="N22" s="43"/>
      <c r="O22" s="43">
        <v>345000</v>
      </c>
      <c r="P22" s="44">
        <v>385500</v>
      </c>
      <c r="V22" s="52">
        <v>79</v>
      </c>
    </row>
    <row r="23" spans="2:28" ht="21.5" customHeight="1" x14ac:dyDescent="0.35">
      <c r="B23" s="12" t="s">
        <v>74</v>
      </c>
      <c r="C23" s="45"/>
      <c r="D23" s="45"/>
      <c r="E23" s="46"/>
      <c r="G23" s="73" t="s">
        <v>75</v>
      </c>
      <c r="H23" s="73"/>
      <c r="I23" s="54"/>
      <c r="J23" s="74"/>
      <c r="M23" s="26"/>
      <c r="N23" s="43"/>
      <c r="O23" s="75"/>
      <c r="P23" s="76"/>
    </row>
    <row r="24" spans="2:28" ht="21.5" customHeight="1" x14ac:dyDescent="0.35">
      <c r="B24" s="19"/>
      <c r="C24" s="45"/>
      <c r="D24" s="45"/>
      <c r="E24" s="46"/>
      <c r="G24" s="72" t="s">
        <v>76</v>
      </c>
      <c r="H24" s="73"/>
      <c r="I24" s="54"/>
      <c r="J24" s="74"/>
      <c r="M24" s="16" t="s">
        <v>77</v>
      </c>
      <c r="N24" s="43"/>
      <c r="O24" s="75">
        <v>577500</v>
      </c>
      <c r="P24" s="76">
        <v>669500</v>
      </c>
    </row>
    <row r="25" spans="2:28" ht="21.5" customHeight="1" x14ac:dyDescent="0.35">
      <c r="B25" s="12" t="s">
        <v>78</v>
      </c>
      <c r="C25" s="45"/>
      <c r="D25" s="45"/>
      <c r="E25" s="46"/>
      <c r="I25" s="24"/>
      <c r="J25" s="47"/>
      <c r="M25" s="26"/>
      <c r="N25" s="43"/>
      <c r="O25" s="43"/>
      <c r="P25" s="44"/>
    </row>
    <row r="26" spans="2:28" ht="21.5" customHeight="1" thickBot="1" x14ac:dyDescent="0.4">
      <c r="B26" s="32" t="s">
        <v>79</v>
      </c>
      <c r="C26" s="33"/>
      <c r="D26" s="33">
        <v>52500</v>
      </c>
      <c r="E26" s="34">
        <v>65000</v>
      </c>
      <c r="G26" t="s">
        <v>80</v>
      </c>
      <c r="I26" s="24"/>
      <c r="J26" s="42"/>
      <c r="M26" s="16" t="s">
        <v>81</v>
      </c>
      <c r="N26" s="27"/>
      <c r="O26" s="27">
        <v>90000</v>
      </c>
      <c r="P26" s="77">
        <v>100000</v>
      </c>
    </row>
    <row r="27" spans="2:28" ht="21.5" customHeight="1" thickTop="1" x14ac:dyDescent="0.35">
      <c r="B27" s="32" t="s">
        <v>82</v>
      </c>
      <c r="C27" s="33"/>
      <c r="D27" s="33">
        <v>18000</v>
      </c>
      <c r="E27" s="34">
        <v>15000</v>
      </c>
      <c r="I27" s="24"/>
      <c r="J27" s="47"/>
      <c r="M27" s="78"/>
      <c r="N27" s="43"/>
      <c r="O27" s="43"/>
      <c r="P27" s="44"/>
    </row>
    <row r="28" spans="2:28" ht="21.5" customHeight="1" x14ac:dyDescent="0.35">
      <c r="B28" s="32" t="s">
        <v>83</v>
      </c>
      <c r="C28" s="33"/>
      <c r="D28" s="33">
        <v>15000</v>
      </c>
      <c r="E28" s="34">
        <v>10000</v>
      </c>
      <c r="G28" s="79" t="s">
        <v>84</v>
      </c>
      <c r="H28" s="80"/>
      <c r="I28" s="81"/>
      <c r="J28" s="82"/>
      <c r="M28" s="16" t="s">
        <v>85</v>
      </c>
      <c r="N28" s="43"/>
      <c r="O28" s="43">
        <v>487500</v>
      </c>
      <c r="P28" s="44">
        <f>+P24-P26</f>
        <v>569500</v>
      </c>
    </row>
    <row r="29" spans="2:28" ht="21.5" customHeight="1" x14ac:dyDescent="0.35">
      <c r="B29" s="83" t="s">
        <v>86</v>
      </c>
      <c r="C29" s="84"/>
      <c r="D29" s="85">
        <v>30000</v>
      </c>
      <c r="E29" s="86">
        <v>30000</v>
      </c>
      <c r="G29" s="80" t="s">
        <v>87</v>
      </c>
      <c r="H29" s="80"/>
      <c r="I29" s="81"/>
      <c r="J29" s="87"/>
      <c r="M29" s="26"/>
      <c r="N29" s="43"/>
      <c r="O29" s="43"/>
      <c r="P29" s="44"/>
      <c r="U29" s="37" t="s">
        <v>88</v>
      </c>
      <c r="V29" s="37" t="s">
        <v>89</v>
      </c>
    </row>
    <row r="30" spans="2:28" ht="21.5" customHeight="1" x14ac:dyDescent="0.35">
      <c r="B30" s="83" t="s">
        <v>90</v>
      </c>
      <c r="C30" s="81"/>
      <c r="D30" s="81">
        <v>115500</v>
      </c>
      <c r="E30" s="88">
        <v>120000</v>
      </c>
      <c r="G30" s="80" t="s">
        <v>91</v>
      </c>
      <c r="H30" s="80"/>
      <c r="I30" s="81"/>
      <c r="J30" s="87"/>
      <c r="M30" s="16" t="s">
        <v>92</v>
      </c>
      <c r="N30" s="43"/>
      <c r="O30" s="43">
        <v>144000</v>
      </c>
      <c r="P30" s="77">
        <v>136000</v>
      </c>
      <c r="U30" s="37" t="s">
        <v>93</v>
      </c>
      <c r="V30" s="37" t="s">
        <v>94</v>
      </c>
    </row>
    <row r="31" spans="2:28" ht="21.5" customHeight="1" x14ac:dyDescent="0.35">
      <c r="B31" s="83"/>
      <c r="C31" s="81"/>
      <c r="D31" s="81"/>
      <c r="E31" s="88"/>
      <c r="G31" s="80" t="s">
        <v>95</v>
      </c>
      <c r="H31" s="80"/>
      <c r="I31" s="81"/>
      <c r="J31" s="87"/>
      <c r="M31" s="26"/>
      <c r="N31" s="43"/>
      <c r="O31" s="75"/>
      <c r="P31" s="76"/>
      <c r="U31" s="37" t="s">
        <v>96</v>
      </c>
      <c r="V31" s="37" t="s">
        <v>94</v>
      </c>
    </row>
    <row r="32" spans="2:28" ht="21.5" customHeight="1" x14ac:dyDescent="0.35">
      <c r="B32" s="83" t="s">
        <v>97</v>
      </c>
      <c r="C32" s="84"/>
      <c r="D32" s="84">
        <v>1800000</v>
      </c>
      <c r="E32" s="89">
        <v>1700000</v>
      </c>
      <c r="G32" s="80" t="s">
        <v>98</v>
      </c>
      <c r="H32" s="80"/>
      <c r="I32" s="81"/>
      <c r="J32" s="87"/>
      <c r="M32" s="26" t="s">
        <v>99</v>
      </c>
      <c r="N32" s="43"/>
      <c r="O32" s="43">
        <v>343500</v>
      </c>
      <c r="P32" s="44">
        <f>+P28-P30</f>
        <v>433500</v>
      </c>
      <c r="U32" s="37" t="s">
        <v>100</v>
      </c>
      <c r="V32" s="37" t="s">
        <v>89</v>
      </c>
    </row>
    <row r="33" spans="2:22" ht="21.5" customHeight="1" x14ac:dyDescent="0.35">
      <c r="B33" s="83"/>
      <c r="C33" s="81"/>
      <c r="D33" s="81"/>
      <c r="E33" s="88"/>
      <c r="I33" s="24"/>
      <c r="J33" s="47"/>
      <c r="M33" s="26"/>
      <c r="N33" s="43"/>
      <c r="O33" s="43"/>
      <c r="P33" s="44"/>
      <c r="U33" s="37" t="s">
        <v>101</v>
      </c>
      <c r="V33" s="37" t="s">
        <v>94</v>
      </c>
    </row>
    <row r="34" spans="2:22" ht="21.5" customHeight="1" thickBot="1" x14ac:dyDescent="0.4">
      <c r="B34" s="90" t="s">
        <v>102</v>
      </c>
      <c r="C34" s="91"/>
      <c r="D34" s="91">
        <v>18000</v>
      </c>
      <c r="E34" s="92">
        <v>22000</v>
      </c>
      <c r="F34" s="22"/>
      <c r="G34" s="23" t="s">
        <v>103</v>
      </c>
      <c r="I34" s="24"/>
      <c r="J34" s="42"/>
      <c r="M34" s="16" t="s">
        <v>104</v>
      </c>
      <c r="N34" s="93"/>
      <c r="O34" s="43">
        <v>137400</v>
      </c>
      <c r="P34" s="77">
        <f>+P32*0.4</f>
        <v>173400</v>
      </c>
      <c r="Q34" s="22">
        <f>+P34-4000</f>
        <v>169400</v>
      </c>
      <c r="R34" t="s">
        <v>105</v>
      </c>
      <c r="U34" s="37" t="s">
        <v>106</v>
      </c>
      <c r="V34" s="37" t="s">
        <v>89</v>
      </c>
    </row>
    <row r="35" spans="2:22" ht="21.5" customHeight="1" thickTop="1" x14ac:dyDescent="0.35">
      <c r="B35" s="83"/>
      <c r="C35" s="81"/>
      <c r="D35" s="94"/>
      <c r="E35" s="95"/>
      <c r="I35" s="24"/>
      <c r="J35" s="47"/>
      <c r="M35" s="26"/>
      <c r="N35" s="43"/>
      <c r="O35" s="43"/>
      <c r="P35" s="44"/>
    </row>
    <row r="36" spans="2:22" ht="21.5" customHeight="1" thickBot="1" x14ac:dyDescent="0.4">
      <c r="B36" s="83" t="s">
        <v>107</v>
      </c>
      <c r="C36" s="81"/>
      <c r="D36" s="81">
        <v>1933500</v>
      </c>
      <c r="E36" s="88">
        <v>1842000</v>
      </c>
      <c r="G36" t="s">
        <v>108</v>
      </c>
      <c r="I36" s="24"/>
      <c r="J36" s="25"/>
      <c r="M36" s="26" t="s">
        <v>7</v>
      </c>
      <c r="N36" s="43"/>
      <c r="O36" s="96">
        <v>206100</v>
      </c>
      <c r="P36" s="97">
        <f>+P32-P34</f>
        <v>260100</v>
      </c>
    </row>
    <row r="37" spans="2:22" ht="21.5" customHeight="1" thickTop="1" x14ac:dyDescent="0.35">
      <c r="B37" s="83"/>
      <c r="C37" s="81"/>
      <c r="D37" s="81"/>
      <c r="E37" s="88"/>
      <c r="I37" s="24"/>
      <c r="J37" s="47"/>
      <c r="M37" s="26"/>
      <c r="N37" s="17"/>
      <c r="O37" s="17"/>
      <c r="P37" s="18"/>
    </row>
    <row r="38" spans="2:22" ht="21.5" customHeight="1" thickBot="1" x14ac:dyDescent="0.4">
      <c r="B38" s="98" t="s">
        <v>109</v>
      </c>
      <c r="C38" s="81"/>
      <c r="D38" s="81"/>
      <c r="E38" s="88"/>
      <c r="G38" t="s">
        <v>110</v>
      </c>
      <c r="I38" s="24"/>
      <c r="J38" s="42"/>
      <c r="M38" s="26"/>
      <c r="N38" s="17"/>
      <c r="O38" s="17"/>
      <c r="P38" s="18"/>
    </row>
    <row r="39" spans="2:22" ht="15" thickTop="1" x14ac:dyDescent="0.35">
      <c r="B39" s="83" t="s">
        <v>111</v>
      </c>
      <c r="C39" s="84"/>
      <c r="D39" s="84">
        <v>1500000</v>
      </c>
      <c r="E39" s="89">
        <v>1500000</v>
      </c>
      <c r="M39" s="26"/>
      <c r="N39" s="17"/>
      <c r="O39" s="17"/>
      <c r="P39" s="18"/>
    </row>
    <row r="40" spans="2:22" x14ac:dyDescent="0.35">
      <c r="B40" s="83" t="s">
        <v>112</v>
      </c>
      <c r="C40" s="84"/>
      <c r="D40" s="84">
        <v>0</v>
      </c>
      <c r="E40" s="89">
        <v>30000</v>
      </c>
      <c r="M40" s="26"/>
      <c r="N40" s="17"/>
      <c r="O40" s="17"/>
      <c r="P40" s="18"/>
    </row>
    <row r="41" spans="2:22" x14ac:dyDescent="0.35">
      <c r="B41" s="19" t="s">
        <v>113</v>
      </c>
      <c r="C41" s="45"/>
      <c r="D41" s="99">
        <v>1119000</v>
      </c>
      <c r="E41" s="100">
        <v>1379100</v>
      </c>
      <c r="F41" s="22"/>
      <c r="G41" s="22"/>
      <c r="M41" s="26"/>
      <c r="N41" s="17"/>
      <c r="O41" s="17"/>
      <c r="P41" s="18"/>
    </row>
    <row r="42" spans="2:22" x14ac:dyDescent="0.35">
      <c r="B42" s="19" t="s">
        <v>114</v>
      </c>
      <c r="C42" s="45"/>
      <c r="D42" s="45">
        <v>2619000</v>
      </c>
      <c r="E42" s="46">
        <v>2909100</v>
      </c>
      <c r="M42" s="26"/>
      <c r="N42" s="17"/>
      <c r="O42" s="17"/>
      <c r="P42" s="18"/>
    </row>
    <row r="43" spans="2:22" x14ac:dyDescent="0.35">
      <c r="B43" s="19"/>
      <c r="C43" s="45"/>
      <c r="D43" s="45"/>
      <c r="E43" s="46"/>
      <c r="M43" s="26"/>
      <c r="N43" s="17"/>
      <c r="O43" s="17"/>
      <c r="P43" s="18"/>
    </row>
    <row r="44" spans="2:22" ht="15" thickBot="1" x14ac:dyDescent="0.4">
      <c r="B44" s="19" t="s">
        <v>115</v>
      </c>
      <c r="C44" s="24"/>
      <c r="D44" s="101">
        <v>4552500</v>
      </c>
      <c r="E44" s="102">
        <v>4751100</v>
      </c>
      <c r="M44" s="26"/>
      <c r="N44" s="17"/>
      <c r="O44" s="17"/>
      <c r="P44" s="18"/>
    </row>
    <row r="45" spans="2:22" ht="15.5" thickTop="1" thickBot="1" x14ac:dyDescent="0.4">
      <c r="B45" s="103"/>
      <c r="C45" s="104"/>
      <c r="D45" s="104"/>
      <c r="E45" s="105"/>
      <c r="M45" s="106"/>
      <c r="N45" s="107"/>
      <c r="O45" s="107"/>
      <c r="P45" s="108"/>
    </row>
    <row r="48" spans="2:22" ht="15" thickBot="1" x14ac:dyDescent="0.4"/>
    <row r="49" spans="2:30" ht="15.5" x14ac:dyDescent="0.35">
      <c r="B49" s="1" t="s">
        <v>0</v>
      </c>
      <c r="C49" s="2"/>
      <c r="D49" s="2"/>
      <c r="E49" s="3"/>
      <c r="G49" s="1" t="s">
        <v>116</v>
      </c>
      <c r="H49" s="2"/>
      <c r="I49" s="4"/>
      <c r="J49" s="109"/>
      <c r="M49" s="1" t="s">
        <v>2</v>
      </c>
      <c r="N49" s="2"/>
      <c r="O49" s="2"/>
      <c r="P49" s="3"/>
    </row>
    <row r="50" spans="2:30" ht="15" thickBot="1" x14ac:dyDescent="0.4">
      <c r="B50" s="6"/>
      <c r="C50" s="7"/>
      <c r="D50" s="7">
        <f>+D3</f>
        <v>2020</v>
      </c>
      <c r="E50" s="8">
        <f>+E3</f>
        <v>2021</v>
      </c>
      <c r="G50" s="9"/>
      <c r="H50" s="10"/>
      <c r="I50" s="111">
        <f>+D50</f>
        <v>2020</v>
      </c>
      <c r="J50" s="111">
        <f>+E50</f>
        <v>2021</v>
      </c>
      <c r="M50" s="6"/>
      <c r="N50" s="7"/>
      <c r="O50" s="7">
        <f>+D50</f>
        <v>2020</v>
      </c>
      <c r="P50" s="8">
        <f>+E50</f>
        <v>2021</v>
      </c>
    </row>
    <row r="51" spans="2:30" x14ac:dyDescent="0.35">
      <c r="B51" s="98" t="s">
        <v>3</v>
      </c>
      <c r="C51" s="80"/>
      <c r="D51" s="80"/>
      <c r="E51" s="113"/>
      <c r="G51" s="114" t="s">
        <v>118</v>
      </c>
      <c r="M51" s="98" t="s">
        <v>5</v>
      </c>
      <c r="N51" s="80"/>
      <c r="O51" s="80"/>
      <c r="P51" s="113"/>
    </row>
    <row r="52" spans="2:30" ht="21.5" customHeight="1" x14ac:dyDescent="0.35">
      <c r="B52" s="83" t="s">
        <v>6</v>
      </c>
      <c r="C52" s="84"/>
      <c r="D52" s="84">
        <v>67500</v>
      </c>
      <c r="E52" s="89">
        <v>86100</v>
      </c>
      <c r="G52" s="115" t="s">
        <v>119</v>
      </c>
      <c r="H52" s="116"/>
      <c r="I52" s="117"/>
      <c r="J52" s="118"/>
      <c r="M52" s="83" t="s">
        <v>8</v>
      </c>
      <c r="N52" s="84"/>
      <c r="O52" s="84">
        <v>1200000</v>
      </c>
      <c r="P52" s="89">
        <v>1400000</v>
      </c>
      <c r="R52" s="29"/>
      <c r="S52" s="30"/>
      <c r="T52" s="31"/>
      <c r="X52" t="s">
        <v>9</v>
      </c>
    </row>
    <row r="53" spans="2:30" ht="21.5" customHeight="1" x14ac:dyDescent="0.35">
      <c r="B53" s="83" t="s">
        <v>10</v>
      </c>
      <c r="C53" s="84"/>
      <c r="D53" s="84">
        <v>67500</v>
      </c>
      <c r="E53" s="89">
        <v>87000</v>
      </c>
      <c r="G53" s="115"/>
      <c r="H53" s="116"/>
      <c r="I53" s="117"/>
      <c r="J53" s="117"/>
      <c r="M53" s="83" t="s">
        <v>12</v>
      </c>
      <c r="N53" s="84"/>
      <c r="O53" s="84">
        <v>180000</v>
      </c>
      <c r="P53" s="89">
        <v>210000</v>
      </c>
      <c r="R53" s="35" t="s">
        <v>13</v>
      </c>
      <c r="S53" t="s">
        <v>14</v>
      </c>
      <c r="T53" s="36"/>
    </row>
    <row r="54" spans="2:30" ht="21.5" customHeight="1" x14ac:dyDescent="0.35">
      <c r="B54" s="83" t="s">
        <v>15</v>
      </c>
      <c r="C54" s="84"/>
      <c r="D54" s="84">
        <v>52500</v>
      </c>
      <c r="E54" s="89">
        <v>65000</v>
      </c>
      <c r="G54" s="119" t="s">
        <v>121</v>
      </c>
      <c r="H54" s="119"/>
      <c r="I54" s="120"/>
      <c r="J54" s="117"/>
      <c r="M54" s="83" t="s">
        <v>17</v>
      </c>
      <c r="N54" s="84"/>
      <c r="O54" s="85">
        <v>60000</v>
      </c>
      <c r="P54" s="86">
        <v>75000</v>
      </c>
      <c r="R54" s="35" t="s">
        <v>18</v>
      </c>
      <c r="S54" t="s">
        <v>19</v>
      </c>
      <c r="T54" s="36"/>
    </row>
    <row r="55" spans="2:30" ht="21.5" customHeight="1" x14ac:dyDescent="0.35">
      <c r="B55" s="83" t="s">
        <v>20</v>
      </c>
      <c r="C55" s="84"/>
      <c r="D55" s="85">
        <v>15000</v>
      </c>
      <c r="E55" s="86">
        <v>13000</v>
      </c>
      <c r="G55" s="115" t="s">
        <v>123</v>
      </c>
      <c r="H55" s="116"/>
      <c r="I55" s="121"/>
      <c r="J55" s="121"/>
      <c r="M55" s="83" t="s">
        <v>22</v>
      </c>
      <c r="N55" s="81"/>
      <c r="O55" s="81">
        <v>1440000</v>
      </c>
      <c r="P55" s="88">
        <v>1685000</v>
      </c>
      <c r="R55" s="35" t="s">
        <v>23</v>
      </c>
      <c r="S55" t="s">
        <v>19</v>
      </c>
      <c r="T55" s="36"/>
      <c r="U55" t="s">
        <v>24</v>
      </c>
      <c r="Z55" t="s">
        <v>25</v>
      </c>
      <c r="AA55">
        <v>100</v>
      </c>
      <c r="AC55" t="s">
        <v>7</v>
      </c>
      <c r="AD55">
        <v>80</v>
      </c>
    </row>
    <row r="56" spans="2:30" ht="21.5" customHeight="1" x14ac:dyDescent="0.35">
      <c r="B56" s="83" t="s">
        <v>26</v>
      </c>
      <c r="C56" s="81"/>
      <c r="D56" s="81">
        <v>202500</v>
      </c>
      <c r="E56" s="88">
        <v>251100</v>
      </c>
      <c r="G56" s="115" t="s">
        <v>125</v>
      </c>
      <c r="H56" s="116"/>
      <c r="I56" s="121"/>
      <c r="J56" s="121"/>
      <c r="M56" s="83"/>
      <c r="N56" s="81"/>
      <c r="O56" s="81"/>
      <c r="P56" s="88"/>
      <c r="R56" s="35" t="s">
        <v>27</v>
      </c>
      <c r="S56" t="s">
        <v>14</v>
      </c>
      <c r="T56" s="36"/>
      <c r="Z56" t="s">
        <v>28</v>
      </c>
      <c r="AA56">
        <v>20</v>
      </c>
      <c r="AC56" t="s">
        <v>29</v>
      </c>
      <c r="AD56">
        <v>-1</v>
      </c>
    </row>
    <row r="57" spans="2:30" ht="21.5" customHeight="1" x14ac:dyDescent="0.35">
      <c r="B57" s="83"/>
      <c r="C57" s="81"/>
      <c r="D57" s="81"/>
      <c r="E57" s="88"/>
      <c r="G57" s="115" t="s">
        <v>127</v>
      </c>
      <c r="H57" s="116"/>
      <c r="I57" s="121"/>
      <c r="J57" s="121"/>
      <c r="M57" s="98" t="s">
        <v>31</v>
      </c>
      <c r="N57" s="81"/>
      <c r="O57" s="81"/>
      <c r="P57" s="88"/>
      <c r="R57" s="35" t="s">
        <v>32</v>
      </c>
      <c r="S57" t="s">
        <v>19</v>
      </c>
      <c r="T57" s="36"/>
      <c r="U57" s="52">
        <v>20</v>
      </c>
      <c r="Z57" t="s">
        <v>33</v>
      </c>
      <c r="AA57">
        <f>+AA55-AA56</f>
        <v>80</v>
      </c>
      <c r="AC57" t="s">
        <v>34</v>
      </c>
      <c r="AD57">
        <v>79</v>
      </c>
    </row>
    <row r="58" spans="2:30" ht="21.5" customHeight="1" x14ac:dyDescent="0.35">
      <c r="B58" s="98" t="s">
        <v>35</v>
      </c>
      <c r="C58" s="81"/>
      <c r="D58" s="81"/>
      <c r="E58" s="88"/>
      <c r="F58" s="37" t="s">
        <v>129</v>
      </c>
      <c r="G58" s="115" t="s">
        <v>130</v>
      </c>
      <c r="H58" s="116"/>
      <c r="I58" s="123"/>
      <c r="J58" s="121"/>
      <c r="M58" s="83" t="s">
        <v>8</v>
      </c>
      <c r="N58" s="84"/>
      <c r="O58" s="84">
        <v>330000</v>
      </c>
      <c r="P58" s="89">
        <v>405000</v>
      </c>
      <c r="R58" s="35" t="s">
        <v>37</v>
      </c>
      <c r="S58" t="s">
        <v>14</v>
      </c>
      <c r="T58" s="36"/>
      <c r="U58" t="s">
        <v>38</v>
      </c>
      <c r="V58" s="52">
        <v>10</v>
      </c>
    </row>
    <row r="59" spans="2:30" ht="21.5" customHeight="1" x14ac:dyDescent="0.35">
      <c r="B59" s="83" t="s">
        <v>39</v>
      </c>
      <c r="C59" s="84"/>
      <c r="D59" s="84">
        <v>3750000</v>
      </c>
      <c r="E59" s="88">
        <v>3750000</v>
      </c>
      <c r="G59" s="115" t="s">
        <v>132</v>
      </c>
      <c r="H59" s="116"/>
      <c r="I59" s="124"/>
      <c r="J59" s="125"/>
      <c r="M59" s="83" t="s">
        <v>12</v>
      </c>
      <c r="N59" s="84"/>
      <c r="O59" s="84">
        <v>150000</v>
      </c>
      <c r="P59" s="89">
        <v>172500</v>
      </c>
      <c r="R59" s="59"/>
      <c r="S59" s="60"/>
      <c r="T59" s="61"/>
      <c r="U59" t="s">
        <v>41</v>
      </c>
      <c r="V59" s="52">
        <v>5</v>
      </c>
      <c r="AD59" t="s">
        <v>42</v>
      </c>
    </row>
    <row r="60" spans="2:30" ht="21.5" customHeight="1" x14ac:dyDescent="0.35">
      <c r="B60" s="83" t="s">
        <v>43</v>
      </c>
      <c r="C60" s="84"/>
      <c r="D60" s="84">
        <v>675000</v>
      </c>
      <c r="E60" s="89">
        <v>800000</v>
      </c>
      <c r="G60" s="115"/>
      <c r="I60" s="117"/>
      <c r="J60" s="117"/>
      <c r="M60" s="83" t="s">
        <v>17</v>
      </c>
      <c r="N60" s="84"/>
      <c r="O60" s="85">
        <v>37500</v>
      </c>
      <c r="P60" s="86">
        <v>52500</v>
      </c>
      <c r="U60" t="s">
        <v>45</v>
      </c>
      <c r="V60" s="52">
        <v>5</v>
      </c>
    </row>
    <row r="61" spans="2:30" ht="21.5" customHeight="1" x14ac:dyDescent="0.35">
      <c r="B61" s="83" t="s">
        <v>46</v>
      </c>
      <c r="C61" s="84"/>
      <c r="D61" s="85">
        <v>75000</v>
      </c>
      <c r="E61" s="86">
        <v>100000</v>
      </c>
      <c r="G61" s="119" t="s">
        <v>134</v>
      </c>
      <c r="H61" s="37"/>
      <c r="I61" s="117"/>
      <c r="J61" s="117"/>
      <c r="M61" s="83" t="s">
        <v>48</v>
      </c>
      <c r="N61" s="81"/>
      <c r="O61" s="81">
        <v>517500</v>
      </c>
      <c r="P61" s="88">
        <v>630000</v>
      </c>
      <c r="V61" s="52">
        <f>SUM(V58:V60)</f>
        <v>20</v>
      </c>
    </row>
    <row r="62" spans="2:30" ht="21.5" customHeight="1" x14ac:dyDescent="0.35">
      <c r="B62" s="83" t="s">
        <v>49</v>
      </c>
      <c r="C62" s="81"/>
      <c r="D62" s="81">
        <v>4500000</v>
      </c>
      <c r="E62" s="88">
        <v>4650000</v>
      </c>
      <c r="G62" s="115"/>
      <c r="I62" s="126"/>
      <c r="J62" s="127"/>
      <c r="M62" s="83"/>
      <c r="N62" s="81"/>
      <c r="O62" s="81"/>
      <c r="P62" s="88"/>
    </row>
    <row r="63" spans="2:30" ht="21.5" customHeight="1" x14ac:dyDescent="0.35">
      <c r="B63" s="90" t="s">
        <v>51</v>
      </c>
      <c r="C63" s="91"/>
      <c r="D63" s="128">
        <v>-450000</v>
      </c>
      <c r="E63" s="129">
        <v>-550000</v>
      </c>
      <c r="G63" s="115" t="s">
        <v>136</v>
      </c>
      <c r="I63" s="118"/>
      <c r="J63" s="118"/>
      <c r="M63" s="83" t="s">
        <v>53</v>
      </c>
      <c r="N63" s="81"/>
      <c r="O63" s="81">
        <v>922500</v>
      </c>
      <c r="P63" s="88">
        <v>1055000</v>
      </c>
      <c r="U63" s="69" t="s">
        <v>54</v>
      </c>
      <c r="V63" s="52">
        <v>100</v>
      </c>
    </row>
    <row r="64" spans="2:30" ht="21.5" customHeight="1" x14ac:dyDescent="0.35">
      <c r="B64" s="83" t="s">
        <v>55</v>
      </c>
      <c r="C64" s="81"/>
      <c r="D64" s="81">
        <v>4050000</v>
      </c>
      <c r="E64" s="88">
        <v>4100000</v>
      </c>
      <c r="G64" s="131" t="s">
        <v>138</v>
      </c>
      <c r="I64" s="121"/>
      <c r="J64" s="121"/>
      <c r="M64" s="83"/>
      <c r="N64" s="81"/>
      <c r="O64" s="81"/>
      <c r="P64" s="88"/>
      <c r="R64" t="s">
        <v>57</v>
      </c>
    </row>
    <row r="65" spans="2:28" ht="21.5" customHeight="1" x14ac:dyDescent="0.35">
      <c r="B65" s="83"/>
      <c r="C65" s="81"/>
      <c r="D65" s="81"/>
      <c r="E65" s="88"/>
      <c r="G65" s="131" t="s">
        <v>140</v>
      </c>
      <c r="I65" s="121"/>
      <c r="J65" s="121"/>
      <c r="M65" s="98" t="s">
        <v>58</v>
      </c>
      <c r="N65" s="81"/>
      <c r="O65" s="81"/>
      <c r="P65" s="88"/>
      <c r="R65" t="s">
        <v>59</v>
      </c>
      <c r="U65" t="s">
        <v>25</v>
      </c>
      <c r="V65" s="52">
        <v>100</v>
      </c>
      <c r="X65" t="s">
        <v>60</v>
      </c>
      <c r="Y65">
        <v>80</v>
      </c>
    </row>
    <row r="66" spans="2:28" ht="21.5" customHeight="1" x14ac:dyDescent="0.35">
      <c r="B66" s="83" t="s">
        <v>61</v>
      </c>
      <c r="C66" s="84"/>
      <c r="D66" s="84">
        <v>300000</v>
      </c>
      <c r="E66" s="89">
        <v>400000</v>
      </c>
      <c r="G66" s="115"/>
      <c r="I66" s="117"/>
      <c r="J66" s="117"/>
      <c r="M66" s="83" t="s">
        <v>63</v>
      </c>
      <c r="N66" s="84"/>
      <c r="O66" s="84">
        <v>217500</v>
      </c>
      <c r="P66" s="89">
        <v>247500</v>
      </c>
      <c r="U66" t="s">
        <v>64</v>
      </c>
      <c r="V66" s="52">
        <f>+V61</f>
        <v>20</v>
      </c>
      <c r="X66" t="s">
        <v>29</v>
      </c>
      <c r="Y66">
        <v>-1</v>
      </c>
      <c r="Z66" t="s">
        <v>65</v>
      </c>
      <c r="AB66" t="s">
        <v>66</v>
      </c>
    </row>
    <row r="67" spans="2:28" ht="21.5" customHeight="1" x14ac:dyDescent="0.35">
      <c r="B67" s="83"/>
      <c r="C67" s="81"/>
      <c r="D67" s="81"/>
      <c r="E67" s="88"/>
      <c r="G67" s="119" t="s">
        <v>142</v>
      </c>
      <c r="I67" s="117"/>
      <c r="J67" s="117"/>
      <c r="M67" s="83" t="s">
        <v>67</v>
      </c>
      <c r="N67" s="84"/>
      <c r="O67" s="84">
        <v>112500</v>
      </c>
      <c r="P67" s="89">
        <v>120000</v>
      </c>
      <c r="U67" t="s">
        <v>33</v>
      </c>
      <c r="V67" s="52">
        <f>+V65-V66</f>
        <v>80</v>
      </c>
    </row>
    <row r="68" spans="2:28" ht="21.5" customHeight="1" thickBot="1" x14ac:dyDescent="0.4">
      <c r="B68" s="83" t="s">
        <v>68</v>
      </c>
      <c r="C68" s="81"/>
      <c r="D68" s="132">
        <v>4552500</v>
      </c>
      <c r="E68" s="133">
        <v>4751100</v>
      </c>
      <c r="F68" s="37" t="s">
        <v>143</v>
      </c>
      <c r="G68" s="115" t="s">
        <v>144</v>
      </c>
      <c r="I68" s="117"/>
      <c r="J68" s="121"/>
      <c r="M68" s="83" t="s">
        <v>70</v>
      </c>
      <c r="N68" s="84"/>
      <c r="O68" s="85">
        <v>15000</v>
      </c>
      <c r="P68" s="86">
        <v>18000</v>
      </c>
      <c r="X68" t="s">
        <v>71</v>
      </c>
      <c r="Y68">
        <v>79</v>
      </c>
    </row>
    <row r="69" spans="2:28" ht="21.5" customHeight="1" thickTop="1" x14ac:dyDescent="0.35">
      <c r="B69" s="83"/>
      <c r="C69" s="81"/>
      <c r="D69" s="81"/>
      <c r="E69" s="88"/>
      <c r="G69" s="115" t="s">
        <v>146</v>
      </c>
      <c r="I69" s="117"/>
      <c r="J69" s="125"/>
      <c r="M69" s="83" t="s">
        <v>73</v>
      </c>
      <c r="N69" s="81"/>
      <c r="O69" s="81">
        <v>345000</v>
      </c>
      <c r="P69" s="88">
        <v>385500</v>
      </c>
      <c r="V69" s="52">
        <v>79</v>
      </c>
    </row>
    <row r="70" spans="2:28" ht="21.5" customHeight="1" x14ac:dyDescent="0.35">
      <c r="B70" s="98" t="s">
        <v>74</v>
      </c>
      <c r="C70" s="81"/>
      <c r="D70" s="81"/>
      <c r="E70" s="88"/>
      <c r="G70" s="115"/>
      <c r="I70" s="117"/>
      <c r="J70" s="117"/>
      <c r="M70" s="83"/>
      <c r="N70" s="81"/>
      <c r="O70" s="94"/>
      <c r="P70" s="95"/>
    </row>
    <row r="71" spans="2:28" ht="21.5" customHeight="1" x14ac:dyDescent="0.35">
      <c r="B71" s="83"/>
      <c r="C71" s="81"/>
      <c r="D71" s="81"/>
      <c r="E71" s="88"/>
      <c r="G71" s="119" t="s">
        <v>148</v>
      </c>
      <c r="I71" s="117"/>
      <c r="J71" s="117"/>
      <c r="M71" s="98" t="s">
        <v>77</v>
      </c>
      <c r="N71" s="81"/>
      <c r="O71" s="94">
        <v>577500</v>
      </c>
      <c r="P71" s="95">
        <v>669500</v>
      </c>
    </row>
    <row r="72" spans="2:28" ht="21.5" customHeight="1" x14ac:dyDescent="0.35">
      <c r="B72" s="98" t="s">
        <v>78</v>
      </c>
      <c r="C72" s="81"/>
      <c r="D72" s="81"/>
      <c r="E72" s="88"/>
      <c r="G72" s="115" t="s">
        <v>149</v>
      </c>
      <c r="I72" s="118"/>
      <c r="J72" s="118"/>
      <c r="M72" s="83"/>
      <c r="N72" s="81"/>
      <c r="O72" s="81"/>
      <c r="P72" s="88"/>
    </row>
    <row r="73" spans="2:28" ht="21.5" customHeight="1" x14ac:dyDescent="0.35">
      <c r="B73" s="83" t="s">
        <v>79</v>
      </c>
      <c r="C73" s="84"/>
      <c r="D73" s="84">
        <v>52500</v>
      </c>
      <c r="E73" s="89">
        <v>65000</v>
      </c>
      <c r="G73" s="115" t="s">
        <v>151</v>
      </c>
      <c r="I73" s="118"/>
      <c r="J73" s="118"/>
      <c r="M73" s="98" t="s">
        <v>81</v>
      </c>
      <c r="N73" s="84"/>
      <c r="O73" s="84">
        <v>90000</v>
      </c>
      <c r="P73" s="92">
        <v>100000</v>
      </c>
    </row>
    <row r="74" spans="2:28" ht="21.5" customHeight="1" x14ac:dyDescent="0.35">
      <c r="B74" s="83" t="s">
        <v>82</v>
      </c>
      <c r="C74" s="84"/>
      <c r="D74" s="84">
        <v>18000</v>
      </c>
      <c r="E74" s="89">
        <v>15000</v>
      </c>
      <c r="F74" s="37" t="s">
        <v>129</v>
      </c>
      <c r="G74" s="115" t="s">
        <v>153</v>
      </c>
      <c r="I74" s="117"/>
      <c r="J74" s="118"/>
      <c r="M74" s="134"/>
      <c r="N74" s="81"/>
      <c r="O74" s="81"/>
      <c r="P74" s="88"/>
    </row>
    <row r="75" spans="2:28" ht="21.5" customHeight="1" x14ac:dyDescent="0.35">
      <c r="B75" s="83" t="s">
        <v>83</v>
      </c>
      <c r="C75" s="84"/>
      <c r="D75" s="84">
        <v>15000</v>
      </c>
      <c r="E75" s="89">
        <v>10000</v>
      </c>
      <c r="F75" s="37" t="s">
        <v>129</v>
      </c>
      <c r="G75" s="115" t="s">
        <v>155</v>
      </c>
      <c r="I75" s="117"/>
      <c r="J75" s="118"/>
      <c r="M75" s="98" t="s">
        <v>85</v>
      </c>
      <c r="N75" s="81"/>
      <c r="O75" s="81">
        <v>487500</v>
      </c>
      <c r="P75" s="88">
        <f>+P71-P73</f>
        <v>569500</v>
      </c>
    </row>
    <row r="76" spans="2:28" ht="21.5" customHeight="1" x14ac:dyDescent="0.35">
      <c r="B76" s="83" t="s">
        <v>86</v>
      </c>
      <c r="C76" s="84"/>
      <c r="D76" s="85">
        <v>30000</v>
      </c>
      <c r="E76" s="86">
        <v>30000</v>
      </c>
      <c r="M76" s="83"/>
      <c r="N76" s="81"/>
      <c r="O76" s="81"/>
      <c r="P76" s="88"/>
      <c r="U76" s="37" t="s">
        <v>88</v>
      </c>
      <c r="V76" s="37" t="s">
        <v>89</v>
      </c>
    </row>
    <row r="77" spans="2:28" ht="21.5" customHeight="1" x14ac:dyDescent="0.35">
      <c r="B77" s="83" t="s">
        <v>90</v>
      </c>
      <c r="C77" s="81"/>
      <c r="D77" s="81">
        <v>115500</v>
      </c>
      <c r="E77" s="88">
        <v>120000</v>
      </c>
      <c r="M77" s="98" t="s">
        <v>92</v>
      </c>
      <c r="N77" s="81"/>
      <c r="O77" s="81">
        <v>144000</v>
      </c>
      <c r="P77" s="92">
        <v>136000</v>
      </c>
      <c r="U77" s="37" t="s">
        <v>93</v>
      </c>
      <c r="V77" s="37" t="s">
        <v>94</v>
      </c>
    </row>
    <row r="78" spans="2:28" ht="21.5" customHeight="1" x14ac:dyDescent="0.35">
      <c r="B78" s="83"/>
      <c r="C78" s="81"/>
      <c r="D78" s="81"/>
      <c r="E78" s="88"/>
      <c r="M78" s="83"/>
      <c r="N78" s="81"/>
      <c r="O78" s="94"/>
      <c r="P78" s="95"/>
      <c r="U78" s="37" t="s">
        <v>96</v>
      </c>
      <c r="V78" s="37" t="s">
        <v>94</v>
      </c>
    </row>
    <row r="79" spans="2:28" ht="21.5" customHeight="1" x14ac:dyDescent="0.35">
      <c r="B79" s="83" t="s">
        <v>97</v>
      </c>
      <c r="C79" s="84"/>
      <c r="D79" s="84">
        <v>1800000</v>
      </c>
      <c r="E79" s="89">
        <v>1700000</v>
      </c>
      <c r="M79" s="83" t="s">
        <v>99</v>
      </c>
      <c r="N79" s="81"/>
      <c r="O79" s="81">
        <v>343500</v>
      </c>
      <c r="P79" s="88">
        <f>+P75-P77</f>
        <v>433500</v>
      </c>
      <c r="U79" s="37" t="s">
        <v>100</v>
      </c>
      <c r="V79" s="37" t="s">
        <v>89</v>
      </c>
    </row>
    <row r="80" spans="2:28" ht="21.5" customHeight="1" x14ac:dyDescent="0.35">
      <c r="B80" s="83"/>
      <c r="C80" s="81"/>
      <c r="D80" s="81"/>
      <c r="E80" s="88"/>
      <c r="M80" s="83"/>
      <c r="N80" s="81"/>
      <c r="O80" s="81"/>
      <c r="P80" s="88"/>
      <c r="U80" s="37" t="s">
        <v>101</v>
      </c>
      <c r="V80" s="37" t="s">
        <v>94</v>
      </c>
    </row>
    <row r="81" spans="2:22" ht="21.5" customHeight="1" x14ac:dyDescent="0.35">
      <c r="B81" s="90" t="s">
        <v>102</v>
      </c>
      <c r="C81" s="91"/>
      <c r="D81" s="91">
        <v>18000</v>
      </c>
      <c r="E81" s="92">
        <v>22000</v>
      </c>
      <c r="M81" s="98" t="s">
        <v>104</v>
      </c>
      <c r="N81" s="135"/>
      <c r="O81" s="81">
        <v>137400</v>
      </c>
      <c r="P81" s="92">
        <f>+P79*0.4</f>
        <v>173400</v>
      </c>
      <c r="Q81" s="22">
        <f>+P81-4000</f>
        <v>169400</v>
      </c>
      <c r="R81" t="s">
        <v>105</v>
      </c>
      <c r="U81" s="37" t="s">
        <v>106</v>
      </c>
      <c r="V81" s="37" t="s">
        <v>89</v>
      </c>
    </row>
    <row r="82" spans="2:22" ht="21.5" customHeight="1" x14ac:dyDescent="0.35">
      <c r="B82" s="83"/>
      <c r="C82" s="81"/>
      <c r="D82" s="94"/>
      <c r="E82" s="95"/>
      <c r="M82" s="83"/>
      <c r="N82" s="81"/>
      <c r="O82" s="81"/>
      <c r="P82" s="88"/>
    </row>
    <row r="83" spans="2:22" ht="21.5" customHeight="1" thickBot="1" x14ac:dyDescent="0.4">
      <c r="B83" s="83" t="s">
        <v>107</v>
      </c>
      <c r="C83" s="81"/>
      <c r="D83" s="81">
        <v>1933500</v>
      </c>
      <c r="E83" s="88">
        <v>1842000</v>
      </c>
      <c r="M83" s="83" t="s">
        <v>7</v>
      </c>
      <c r="N83" s="81"/>
      <c r="O83" s="132">
        <v>206100</v>
      </c>
      <c r="P83" s="133">
        <f>+P79-P81</f>
        <v>260100</v>
      </c>
    </row>
    <row r="84" spans="2:22" ht="21.5" customHeight="1" thickTop="1" x14ac:dyDescent="0.35">
      <c r="B84" s="83"/>
      <c r="C84" s="81"/>
      <c r="D84" s="81"/>
      <c r="E84" s="88"/>
      <c r="M84" s="83"/>
      <c r="N84" s="80"/>
      <c r="O84" s="80"/>
      <c r="P84" s="113"/>
    </row>
    <row r="85" spans="2:22" ht="21.5" customHeight="1" x14ac:dyDescent="0.35">
      <c r="B85" s="98" t="s">
        <v>109</v>
      </c>
      <c r="C85" s="81"/>
      <c r="D85" s="81"/>
      <c r="E85" s="88"/>
      <c r="G85" s="114"/>
      <c r="M85" s="83"/>
      <c r="N85" s="80"/>
      <c r="O85" s="80"/>
      <c r="P85" s="113"/>
    </row>
    <row r="86" spans="2:22" x14ac:dyDescent="0.35">
      <c r="B86" s="83" t="s">
        <v>111</v>
      </c>
      <c r="C86" s="84"/>
      <c r="D86" s="84">
        <v>1500000</v>
      </c>
      <c r="E86" s="89">
        <v>1500000</v>
      </c>
      <c r="M86" s="83"/>
      <c r="N86" s="80"/>
      <c r="O86" s="80"/>
      <c r="P86" s="113"/>
    </row>
    <row r="87" spans="2:22" x14ac:dyDescent="0.35">
      <c r="B87" s="83" t="s">
        <v>112</v>
      </c>
      <c r="C87" s="84"/>
      <c r="D87" s="84">
        <v>0</v>
      </c>
      <c r="E87" s="89">
        <v>30000</v>
      </c>
      <c r="M87" s="83"/>
      <c r="N87" s="80"/>
      <c r="O87" s="80"/>
      <c r="P87" s="113"/>
    </row>
    <row r="88" spans="2:22" x14ac:dyDescent="0.35">
      <c r="B88" s="83" t="s">
        <v>113</v>
      </c>
      <c r="C88" s="81"/>
      <c r="D88" s="94">
        <v>1119000</v>
      </c>
      <c r="E88" s="95">
        <v>1379100</v>
      </c>
      <c r="M88" s="83"/>
      <c r="N88" s="80"/>
      <c r="O88" s="80"/>
      <c r="P88" s="113"/>
    </row>
    <row r="89" spans="2:22" x14ac:dyDescent="0.35">
      <c r="B89" s="83" t="s">
        <v>114</v>
      </c>
      <c r="C89" s="81"/>
      <c r="D89" s="81">
        <v>2619000</v>
      </c>
      <c r="E89" s="88">
        <v>2909100</v>
      </c>
      <c r="M89" s="83"/>
      <c r="N89" s="80"/>
      <c r="O89" s="80"/>
      <c r="P89" s="113"/>
    </row>
    <row r="90" spans="2:22" x14ac:dyDescent="0.35">
      <c r="B90" s="83"/>
      <c r="C90" s="81"/>
      <c r="D90" s="81"/>
      <c r="E90" s="88"/>
      <c r="M90" s="83"/>
      <c r="N90" s="80"/>
      <c r="O90" s="80"/>
      <c r="P90" s="113"/>
    </row>
    <row r="91" spans="2:22" ht="15" thickBot="1" x14ac:dyDescent="0.4">
      <c r="B91" s="83" t="s">
        <v>115</v>
      </c>
      <c r="C91" s="81"/>
      <c r="D91" s="132">
        <v>4552500</v>
      </c>
      <c r="E91" s="133">
        <v>4751100</v>
      </c>
      <c r="M91" s="83"/>
      <c r="N91" s="80"/>
      <c r="O91" s="80"/>
      <c r="P91" s="113"/>
    </row>
    <row r="92" spans="2:22" ht="15.5" thickTop="1" thickBot="1" x14ac:dyDescent="0.4">
      <c r="B92" s="136"/>
      <c r="C92" s="137"/>
      <c r="D92" s="137"/>
      <c r="E92" s="138"/>
      <c r="M92" s="136"/>
      <c r="N92" s="139"/>
      <c r="O92" s="139"/>
      <c r="P92" s="140"/>
    </row>
    <row r="94" spans="2:22" x14ac:dyDescent="0.35">
      <c r="G94" s="114"/>
    </row>
    <row r="95" spans="2:22" x14ac:dyDescent="0.35">
      <c r="G95" s="37"/>
    </row>
    <row r="96" spans="2:22" x14ac:dyDescent="0.35">
      <c r="G96" s="23"/>
    </row>
    <row r="97" spans="7:21" x14ac:dyDescent="0.35">
      <c r="G97" s="114"/>
    </row>
    <row r="100" spans="7:21" x14ac:dyDescent="0.35">
      <c r="G100" s="37"/>
      <c r="U100" s="130" t="s">
        <v>157</v>
      </c>
    </row>
    <row r="101" spans="7:21" x14ac:dyDescent="0.35">
      <c r="G101" s="37"/>
      <c r="U101" s="130" t="s">
        <v>158</v>
      </c>
    </row>
    <row r="102" spans="7:21" x14ac:dyDescent="0.35">
      <c r="G102" s="37"/>
      <c r="U102" s="130" t="s">
        <v>159</v>
      </c>
    </row>
    <row r="103" spans="7:21" x14ac:dyDescent="0.35">
      <c r="G103" s="37"/>
    </row>
    <row r="104" spans="7:21" x14ac:dyDescent="0.35">
      <c r="G104" s="37"/>
    </row>
    <row r="105" spans="7:21" x14ac:dyDescent="0.35">
      <c r="G105" s="37"/>
    </row>
    <row r="106" spans="7:21" x14ac:dyDescent="0.35">
      <c r="G106" s="37"/>
    </row>
    <row r="107" spans="7:21" x14ac:dyDescent="0.35">
      <c r="G107" s="37"/>
    </row>
    <row r="108" spans="7:21" x14ac:dyDescent="0.35">
      <c r="G108" s="37"/>
    </row>
    <row r="109" spans="7:21" x14ac:dyDescent="0.35">
      <c r="G10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2022-01-22T13:05:21Z</dcterms:created>
  <dcterms:modified xsi:type="dcterms:W3CDTF">2022-04-25T23:40:09Z</dcterms:modified>
</cp:coreProperties>
</file>